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drawings/drawing2.xml" ContentType="application/vnd.openxmlformats-officedocument.drawing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024279725\Desktop\"/>
    </mc:Choice>
  </mc:AlternateContent>
  <bookViews>
    <workbookView xWindow="0" yWindow="0" windowWidth="10500" windowHeight="5520"/>
  </bookViews>
  <sheets>
    <sheet name="SOLICITUD DE CRÉDITO PN" sheetId="1" r:id="rId1"/>
    <sheet name="Hoja1" sheetId="6" state="hidden" r:id="rId2"/>
    <sheet name="Recaudos PN" sheetId="5" r:id="rId3"/>
    <sheet name="Tipo" sheetId="4" state="hidden" r:id="rId4"/>
    <sheet name="Hoja4" sheetId="3" state="hidden" r:id="rId5"/>
  </sheets>
  <externalReferences>
    <externalReference r:id="rId6"/>
    <externalReference r:id="rId7"/>
    <externalReference r:id="rId8"/>
  </externalReferences>
  <definedNames>
    <definedName name="Actividad_Economica">Hoja4!$D$6:$D$20</definedName>
    <definedName name="Actividades_administrativas_y_de_apoyo_de_oficina_y_otras_actividades_de_apoyo_a_las_empresas">Hoja4!$W$54:$W$58</definedName>
    <definedName name="ACTIVIDADES_ARTÍSTICAS_DE_ENTRETENIMIENTO_Y_RECREACIÓN">Hoja4!$AC$13:$AC$15</definedName>
    <definedName name="Actividades_auxiliares_de_las_actividades_de_servicios_financieros">Hoja4!$R$43:$R$47</definedName>
    <definedName name="Actividades_cinematográficas_de_video_y_producción_de_programas_de_televisión_grabación_de_sonido_y_edición_de_música">Hoja4!$P$46:$P$49</definedName>
    <definedName name="Actividades_creativas_artísticas_y_de_entretenimiento">Hoja4!$AC$39:$AC$46</definedName>
    <definedName name="Actividades_de_administración_empresarial_actividades_de_consultoría_de_gestión">Hoja4!$U$43</definedName>
    <definedName name="Actividades_de_alquiler_y_arrendamiento">Hoja4!$W$39:$W$41</definedName>
    <definedName name="Actividades_de_arquitectura_e_ingeniería_ensayos_y_análisis_técnicos">Hoja4!$U$47</definedName>
    <definedName name="Actividades_de_asociaciones">Hoja4!$AE$39:$AE$44</definedName>
    <definedName name="Actividades_de_atención_de_la_salud_humana">Hoja4!$AA$39:$AA$43</definedName>
    <definedName name="ACTIVIDADES_DE_ATENCIÓN_DE_LA_SALUD_HUMANA_Y_DE_ASISTENCIA_SOCIAL">Hoja4!$AA$13</definedName>
    <definedName name="Actividades_de_bibliotecas_archivos_museos_y_otras_actividades_culturales">Hoja4!$AC$50:$AC$52</definedName>
    <definedName name="Actividades_de_edición">Hoja4!$P$39:$P$42</definedName>
    <definedName name="Actividades_de_impresión_y_de_producción_de_copias_a_partir_de_grabaciones_originales_">Hoja4!$F$72:$F$73</definedName>
    <definedName name="Actividades_de_las_agencias_de_viajes_operadores_turísticos_servicios_de_reserva_y_actividades_relacionadas">Hoja4!$N$56:$N$57</definedName>
    <definedName name="Actividades_de_programación_transmisión_y_o_difusión">Hoja4!$P$53</definedName>
    <definedName name="Actividades_de_seguridad_e_investigación_privada">Hoja4!$W$45</definedName>
    <definedName name="Actividades_de_servicios_a_edificios_y_paisajismo">Hoja4!$W$49:$W$50</definedName>
    <definedName name="ACTIVIDADES_DE_SERVICIOS_ADMINISTRATIVOS_Y_DE_APOYO_">Hoja4!$W$13:$W$16</definedName>
    <definedName name="Actividades_de_servicios_de_comidas_y_bebidas">Hoja4!$N$47:$N$52</definedName>
    <definedName name="Actividades_de_servicios_de_información">Hoja4!$P$67:$P$70</definedName>
    <definedName name="Actividades_de_servicios_financieros_excepto_las_banca_y_seguros_">Hoja4!$R$39</definedName>
    <definedName name="Actividades_deportivas_y_actividades_recreativas_y_de_esparcimiento">Hoja4!$AC$56:$AC$60</definedName>
    <definedName name="Actividades_especializadas_para_la_construcción_de_edificios_y_obras_de_ingeniería_civil">Hoja4!$H$48:$H$52</definedName>
    <definedName name="ACTIVIDADES_FINANCIERAS">Hoja4!$R$13:$R$14</definedName>
    <definedName name="ACTIVIDADES_INMOBILIARIAS">Hoja4!$T$13</definedName>
    <definedName name="Actividades_inmobiliarias1">Hoja4!$T$39</definedName>
    <definedName name="Actividades_jurídicas_y_de_contabilidad">Hoja4!$U$39</definedName>
    <definedName name="ACTIVIDADES_PROFESIONALES_CIENTÍFICAS_Y_TÉCNICAS">Hoja4!$U$13:$U$19</definedName>
    <definedName name="Actividades_veterinarias">Hoja4!$U$63</definedName>
    <definedName name="Agricola_y_afines">Hoja4!$D$27:$D$29</definedName>
    <definedName name="AGRICULTURA_GANADERÍA_CAZA_SILVICULTURA_Y_PESCA">Hoja4!$D$27:$D$29</definedName>
    <definedName name="Agricultura_ganadería_caza_y_actividades_de_servicios_conexas_">Hoja4!$D$39:$D$52</definedName>
    <definedName name="Almacenamiento_y_actividades_complementarias_al_transporte">Hoja4!$L$61:$L$65</definedName>
    <definedName name="Alojamiento">Hoja4!$N$39:$N$43</definedName>
    <definedName name="ALOJAMIENTO_SERVICIOS_DE_COMIDA_Y_OPERADORES_TURISTICOS">Hoja4!$N$13:$N$15</definedName>
    <definedName name="AMAZONAS">'SOLICITUD DE CRÉDITO PN'!$GK$33:$GK$38</definedName>
    <definedName name="ANZOATEGUI">'SOLICITUD DE CRÉDITO PN'!$GP$33:$GP$46</definedName>
    <definedName name="APURE">'SOLICITUD DE CRÉDITO PN'!$GT$33:$GT$38</definedName>
    <definedName name="ARAGUA">'SOLICITUD DE CRÉDITO PN'!$GF$66:$GF$77</definedName>
    <definedName name="_xlnm.Print_Area" localSheetId="2">'Recaudos PN'!$A$1:$G$27</definedName>
    <definedName name="_xlnm.Print_Area" localSheetId="0">'SOLICITUD DE CRÉDITO PN'!$A$1:$AE$161</definedName>
    <definedName name="AREA_ECONOMICA">Hoja4!$A$5:$A$11</definedName>
    <definedName name="BARINAS">'SOLICITUD DE CRÉDITO PN'!$GK$74:$GK$84</definedName>
    <definedName name="BOLIVAR">'SOLICITUD DE CRÉDITO PN'!$GT$75:$GT$83</definedName>
    <definedName name="CARABOBO">'SOLICITUD DE CRÉDITO PN'!$GX$33:$GY$42</definedName>
    <definedName name="Clasificacion_del_entorno">[1]SOE.569!$G$233:$G$240</definedName>
    <definedName name="COJEDES">'SOLICITUD DE CRÉDITO PN'!$GX$93:$GX$95</definedName>
    <definedName name="Comercio">Hoja4!$J$119:$J$171</definedName>
    <definedName name="COMERCIO_AL_POR_MAYOR_Y_AL_POR_MENOR_REPARACIÓN_DE_VEHÍCULOS_AUTOMOTORES_Y_MOTOCICLETAS">Hoja4!$J$13:$J$15</definedName>
    <definedName name="Comercio_al_por_mayor_y_en_comisión_o_por_contrata_excepto_el_comercio_de_vehículos_automotores_y_motocicletas">Hoja4!$J$46:$J$63</definedName>
    <definedName name="Comercio_al_por_menor_excepto_el_de_vehículos_automotores_y_motocicletas">Hoja4!$J$67:$J$97</definedName>
    <definedName name="Comercio_mantenimiento_y_reparación_de_vehículos_automotores_y_motocicletas_sus_partes_piezas_y_accesorios">Hoja4!$J$39:$J$42</definedName>
    <definedName name="Confección_de_prendas_de_vestir">Hoja4!$F$60</definedName>
    <definedName name="Construcción">Hoja4!$H$56:$H$63</definedName>
    <definedName name="CONSTRUCCIÓN_">Hoja4!$H$13:$H$15</definedName>
    <definedName name="Construcción_de_edificios">Hoja4!$H$39:$H$40</definedName>
    <definedName name="Coquización_fabricación_de_productos_de_la_refinación_del_petróleo_y_actividad_de_mezcla_de_combustibles_">Hoja4!$F$77:$F$78</definedName>
    <definedName name="Correo_y_servicios_de_mensajería">Hoja4!$L$69</definedName>
    <definedName name="Crecer_Productivo">'SOLICITUD DE CRÉDITO PN'!$FN$3:$FN$4</definedName>
    <definedName name="Crecer_Servicios">'SOLICITUD DE CRÉDITO PN'!$FL$3:$FL$8</definedName>
    <definedName name="credito">#REF!</definedName>
    <definedName name="Curtido_y_recurtido_de_cueros_fabricación_de_calzado_fabricación_de_artículos_de_viaje_maletas_bolsos_de_mano_y_artículos_similares_y_fabricación_de_artículos_de_talabartería_y_guarnicionería_adobo_y_teñido_de_pieles">Hoja4!$F$64:$F$68</definedName>
    <definedName name="CyM_Productivo">'SOLICITUD DE CRÉDITO PN'!$EH$3:$EH$14</definedName>
    <definedName name="CyM_Servicios">'SOLICITUD DE CRÉDITO PN'!$EG$3:$EG$8</definedName>
    <definedName name="DELTA_AMACURO">'SOLICITUD DE CRÉDITO PN'!$HC$33:$HD$35</definedName>
    <definedName name="DEPENDENCIAS_FEDERALES">'SOLICITUD DE CRÉDITO PN'!$GX$211</definedName>
    <definedName name="Desarrollo_de_sistemas_informáticos_consultoría_informática_y_actividades_relacionadas">Hoja4!$P$61:$P$63</definedName>
    <definedName name="Destino_de_los_Fondos">[1]SOE.569!$AC$230:$AC$344</definedName>
    <definedName name="DISTRITO_CAPITAL">'SOLICITUD DE CRÉDITO PN'!#REF!</definedName>
    <definedName name="EDUCACIÓN">Hoja4!$Y$13</definedName>
    <definedName name="Educación1">Hoja4!$Y$39:$Y$52</definedName>
    <definedName name="Elaboración_de_bebidas">Hoja4!$F$49:$F$52</definedName>
    <definedName name="Elaboración_de_productos_alimenticios">Hoja4!$F$39:$F$46</definedName>
    <definedName name="Elaboración_de_productos_de_tabaco">Hoja4!$F$56</definedName>
    <definedName name="Estados">[1]SOE.569!$A$350:$A$374</definedName>
    <definedName name="Fabricación_de_aparatos_y_equipo_eléctrico">Hoja4!$F$132:$F$135</definedName>
    <definedName name="Fabricación_de_maquinaria_y_equipo_n.c.p.">Hoja4!$F$139:$F$154</definedName>
    <definedName name="Fabricación_de_muebles_colchones_y_somieres">Hoja4!$F$170</definedName>
    <definedName name="Fabricación_de_otros_productos_minerales_no_metálicos">Hoja4!$F$100:$F$106</definedName>
    <definedName name="Fabricación_de_otros_tipos_de_equipo_de_transporte">Hoja4!$F$162:$F$166</definedName>
    <definedName name="Fabricación_de_productos_de_caucho_y_de_plástico">Hoja4!$F$93:$F$96</definedName>
    <definedName name="Fabricación_de_productos_elaborados_de_metal_excepto_maquinaria_y_equipo">Hoja4!$F$116:$F$122</definedName>
    <definedName name="Fabricación_de_productos_farmacéuticos_sustancias_químicas_medicinales_y_productos_botánicos_de_uso_farmacéutico">Hoja4!$F$89</definedName>
    <definedName name="Fabricación_de_productos_informáticos_electrónicos_y_ópticos">Hoja4!$F$127:$F$128</definedName>
    <definedName name="Fabricación_de_productos_metalúrgicos_básicos">Hoja4!$F$110:$F$113</definedName>
    <definedName name="Fabricación_de_sustancias_y_productos_químicos">Hoja4!$F$82:$F$85</definedName>
    <definedName name="Fabricación_de_vehículos_automotores_remolques_y_semirremolques">Hoja4!$F$158</definedName>
    <definedName name="FALCON">'SOLICITUD DE CRÉDITO PN'!$HC$67:$HC$85</definedName>
    <definedName name="GM206Municipio_Araure">'SOLICITUD DE CRÉDITO PN'!$GT$170:$GT$171</definedName>
    <definedName name="GUARICO">'SOLICITUD DE CRÉDITO PN'!$HF$33:$HG$42</definedName>
    <definedName name="Idea">'SOLICITUD DE CRÉDITO PN'!$EF$3</definedName>
    <definedName name="Idea_">'SOLICITUD DE CRÉDITO PN'!$FF$3</definedName>
    <definedName name="INDUSTRIAS_MANUFACTURERAS">Hoja4!$F$13:$F$33</definedName>
    <definedName name="INFORMACIÓN_Y_COMUNICACIONES">Hoja4!$P$13:$P$17</definedName>
    <definedName name="Instalación_mantenimiento_y_reparación_especializado_de_maquinaria_y_equipo">Hoja4!$F$174:$F$179</definedName>
    <definedName name="INVERSION">[2]Hoja1!$A$2:$E$2</definedName>
    <definedName name="Investigación_científica_y_desarrollo">Hoja4!$U$51</definedName>
    <definedName name="La_Guaira">'SOLICITUD DE CRÉDITO PN'!$GX$194</definedName>
    <definedName name="LARA">'SOLICITUD DE CRÉDITO PN'!$HF$93:$HF$95</definedName>
    <definedName name="M_Dependencia_Federales">'SOLICITUD DE CRÉDITO PN'!$GX$213:$GX$215</definedName>
    <definedName name="Madurar_Productivo">'SOLICITUD DE CRÉDITO PN'!$FJ$3:$FJ$4</definedName>
    <definedName name="Madurar_Servicios">'SOLICITUD DE CRÉDITO PN'!$FH$3:$FH$8</definedName>
    <definedName name="Mantenimiento_y_reparación_de_computadores_efectos_personales_y_enseres_domésticos">Hoja4!$AE$48:$AE$54</definedName>
    <definedName name="Manufactura_o_Producción">Hoja4!$F$13:$F$33</definedName>
    <definedName name="MERIDA">'SOLICITUD DE CRÉDITO PN'!$GP$114:$GP$129</definedName>
    <definedName name="MIRANDA">'SOLICITUD DE CRÉDITO PN'!$GF$122:$GF$137</definedName>
    <definedName name="MONAGAS">'SOLICITUD DE CRÉDITO PN'!$GK$131:$GK$137</definedName>
    <definedName name="Municipio_Acevedo">'SOLICITUD DE CRÉDITO PN'!$GF$138:$GF$138</definedName>
    <definedName name="Municipio_Achaguas">'SOLICITUD DE CRÉDITO PN'!$GT$40:$GT$41</definedName>
    <definedName name="Municipio_Acosta">'SOLICITUD DE CRÉDITO PN'!#REF!</definedName>
    <definedName name="Municipio_Acosta2">'SOLICITUD DE CRÉDITO PN'!#REF!</definedName>
    <definedName name="Municipio_Agua_Blanca">'SOLICITUD DE CRÉDITO PN'!$GT$168</definedName>
    <definedName name="Municipio_Aguasay">'SOLICITUD DE CRÉDITO PN'!#REF!</definedName>
    <definedName name="Municipio_Alberto_Adriani">'SOLICITUD DE CRÉDITO PN'!$GP$131:$GP$136</definedName>
    <definedName name="Municipio_Alberto_Arvelo_Torrealba">'SOLICITUD DE CRÉDITO PN'!#REF!</definedName>
    <definedName name="Municipio_Almirante_Padilla">'SOLICITUD DE CRÉDITO PN'!$HF$218:$HF$219</definedName>
    <definedName name="Municipio_Anaco">'SOLICITUD DE CRÉDITO PN'!#REF!</definedName>
    <definedName name="Municipio_Andrés_Bello">'SOLICITUD DE CRÉDITO PN'!#REF!</definedName>
    <definedName name="Municipio_Andrés_Bello_">'SOLICITUD DE CRÉDITO PN'!$HC$191</definedName>
    <definedName name="Municipio_Andrés_Bello2">'SOLICITUD DE CRÉDITO PN'!$GF$141:$GF$142</definedName>
    <definedName name="Municipio_Andrés_Bello4">'SOLICITUD DE CRÉDITO PN'!$GF$229:$GF$232</definedName>
    <definedName name="Municipio_Andrés_Eloy_Blanco">'SOLICITUD DE CRÉDITO PN'!$GK$122:$GK$124</definedName>
    <definedName name="Municipio_Andrés_Eloy_Blanco2">'SOLICITUD DE CRÉDITO PN'!$HF$96:$HF$97</definedName>
    <definedName name="Municipio_Andrés_Eloy_Blanco3">'SOLICITUD DE CRÉDITO PN'!$GX$131:$GX$132</definedName>
    <definedName name="Municipio_Andrés_Mata">'SOLICITUD DE CRÉDITO PN'!$GX$134:$GX$135</definedName>
    <definedName name="Municipio_Antolín_del_Campo">'SOLICITUD DE CRÉDITO PN'!$GT$131</definedName>
    <definedName name="Municipio_Antonio_Díaz">'SOLICITUD DE CRÉDITO PN'!$HC$37:$HC$40</definedName>
    <definedName name="Municipio_Antonio_José_de_Sucre">'SOLICITUD DE CRÉDITO PN'!#REF!</definedName>
    <definedName name="Municipio_Antonio_Pinto_Salinas">'SOLICITUD DE CRÉDITO PN'!#REF!</definedName>
    <definedName name="Municipio_Antonio_Rómulo_Costa">'SOLICITUD DE CRÉDITO PN'!$HC$193</definedName>
    <definedName name="Municipio_Anzoátegui">'SOLICITUD DE CRÉDITO PN'!$GX$96:$GX$97</definedName>
    <definedName name="Municipio_Aragua">'SOLICITUD DE CRÉDITO PN'!#REF!</definedName>
    <definedName name="Municipio_Aricagua">'SOLICITUD DE CRÉDITO PN'!#REF!</definedName>
    <definedName name="Municipio_Arismendi">'SOLICITUD DE CRÉDITO PN'!#REF!</definedName>
    <definedName name="Municipio_Arismendi1">'SOLICITUD DE CRÉDITO PN'!$GT$133</definedName>
    <definedName name="Municipio_Arismendi2">'SOLICITUD DE CRÉDITO PN'!$GX$137:$GX$137</definedName>
    <definedName name="Municipio_Arístides_Bastidas">'SOLICITUD DE CRÉDITO PN'!$HF$159</definedName>
    <definedName name="Municipio_Arzobispo_Chacón">'SOLICITUD DE CRÉDITO PN'!$GP$138:$GP$142</definedName>
    <definedName name="Municipio_Autònomo_Alto_Orinoco">'SOLICITUD DE CRÉDITO PN'!$GK$40:$GK$41</definedName>
    <definedName name="Municipio_Autònomo_Atabapo">'SOLICITUD DE CRÉDITO PN'!$GK$42:$GK$44</definedName>
    <definedName name="Municipio_Autònomo_Atures">'SOLICITUD DE CRÉDITO PN'!$GK$46:$GK$46</definedName>
    <definedName name="Municipio_Autònomo_Autana">'SOLICITUD DE CRÉDITO PN'!#REF!</definedName>
    <definedName name="Municipio_Autònomo_Manapiare">'SOLICITUD DE CRÉDITO PN'!$GK$66:$GK$67</definedName>
    <definedName name="Municipio_Autònomo_Maroa">'SOLICITUD DE CRÉDITO PN'!#REF!</definedName>
    <definedName name="Municipio_Ayacucho">'SOLICITUD DE CRÉDITO PN'!$HC$195:$HC$197</definedName>
    <definedName name="Municipio_Baralt">'SOLICITUD DE CRÉDITO PN'!$HF$221:$HF$226</definedName>
    <definedName name="Municipio_Barinas">'SOLICITUD DE CRÉDITO PN'!$GK$93:$GK$95</definedName>
    <definedName name="Municipio_Baruta">'SOLICITUD DE CRÉDITO PN'!#REF!</definedName>
    <definedName name="Municipio_Bejuma">'SOLICITUD DE CRÉDITO PN'!$GX$44:$GX$45</definedName>
    <definedName name="Municipio_Benítez">'SOLICITUD DE CRÉDITO PN'!#REF!</definedName>
    <definedName name="Municipio_Bermúdez">'SOLICITUD DE CRÉDITO PN'!$GX$139:$GX$143</definedName>
    <definedName name="Municipio_Biruaca">'SOLICITUD DE CRÉDITO PN'!$GT$43</definedName>
    <definedName name="Municipio_Boconó">'SOLICITUD DE CRÉDITO PN'!$GF$234:$GF$245</definedName>
    <definedName name="Municipio_Bolívar">'SOLICITUD DE CRÉDITO PN'!$GK$96:$GK$98</definedName>
    <definedName name="Municipio_Bolívar_">'SOLICITUD DE CRÉDITO PN'!$GK$139</definedName>
    <definedName name="Municipio_Bolívar_0">'SOLICITUD DE CRÉDITO PN'!#REF!</definedName>
    <definedName name="Municipio_Bolívar_02">'SOLICITUD DE CRÉDITO PN'!$HF$161</definedName>
    <definedName name="Municipio_Bolívar2">'SOLICITUD DE CRÉDITO PN'!#REF!</definedName>
    <definedName name="Municipio_Bolívar4">'SOLICITUD DE CRÉDITO PN'!$HC$199:$HC$202</definedName>
    <definedName name="Municipio_Bolívar7">'SOLICITUD DE CRÉDITO PN'!$GF$247:$GF$249</definedName>
    <definedName name="Municipio_Brión">'SOLICITUD DE CRÉDITO PN'!$GF$149:$GF$149</definedName>
    <definedName name="Municipio_Bruzual">'SOLICITUD DE CRÉDITO PN'!$HF$163:$HF$164</definedName>
    <definedName name="Municipio_Buchivacoa">'SOLICITUD DE CRÉDITO PN'!#REF!</definedName>
    <definedName name="Municipio_Buroz">'SOLICITUD DE CRÉDITO PN'!$GF$151</definedName>
    <definedName name="Municipio_Cabimas">'SOLICITUD DE CRÉDITO PN'!$HF$228:$HF$236</definedName>
    <definedName name="Municipio_Cacique_Manaure">'SOLICITUD DE CRÉDITO PN'!$HC$93</definedName>
    <definedName name="Municipio_Cajigal">'SOLICITUD DE CRÉDITO PN'!$GX$149:$GX$149</definedName>
    <definedName name="Municipio_Camaguán">'SOLICITUD DE CRÉDITO PN'!$HF$44:$HF$45</definedName>
    <definedName name="Municipio_Camatagua">'SOLICITUD DE CRÉDITO PN'!$GF$81:$GF$82</definedName>
    <definedName name="Municipio_Campo_Elías">'SOLICITUD DE CRÉDITO PN'!$GP$144:$GP$149</definedName>
    <definedName name="Municipio_Candelaria">'SOLICITUD DE CRÉDITO PN'!$GF$251:$GF$257</definedName>
    <definedName name="Municipio_Caracciolo_Parra_Olmedo">'SOLICITUD DE CRÉDITO PN'!$GP$151:$GP$152</definedName>
    <definedName name="Municipio_Carache">'SOLICITUD DE CRÉDITO PN'!$GF$259:$GF$263</definedName>
    <definedName name="Municipio_Cardenal_Quintero">'SOLICITUD DE CRÉDITO PN'!$GP$155:$GP$156</definedName>
    <definedName name="Municipio_Cárdenas">'SOLICITUD DE CRÉDITO PN'!$HC$204:$HC$206</definedName>
    <definedName name="Municipio_Caripe">'SOLICITUD DE CRÉDITO PN'!$GK$141:$GK$143</definedName>
    <definedName name="Municipio_Carirubana">'SOLICITUD DE CRÉDITO PN'!$HC$95:$HC$95</definedName>
    <definedName name="Municipio_Carlos_Arvelo">'SOLICITUD DE CRÉDITO PN'!$GX$47:$GX$47</definedName>
    <definedName name="Municipio_Caroní">'SOLICITUD DE CRÉDITO PN'!#REF!</definedName>
    <definedName name="Municipio_Carrizal">'SOLICITUD DE CRÉDITO PN'!$GF$153</definedName>
    <definedName name="Municipio_Casacoima">'SOLICITUD DE CRÉDITO PN'!$HC$41:$HC$44</definedName>
    <definedName name="Municipio_Catatumbo">'SOLICITUD DE CRÉDITO PN'!$HF$238:$HF$239</definedName>
    <definedName name="Municipio_Cedeño">'SOLICITUD DE CRÉDITO PN'!#REF!</definedName>
    <definedName name="Municipio_Cedeño2">'SOLICITUD DE CRÉDITO PN'!$GK$149:$GK$149</definedName>
    <definedName name="Municipio_Chacao">'SOLICITUD DE CRÉDITO PN'!$GF$155</definedName>
    <definedName name="Municipio_Chaguaramas">'SOLICITUD DE CRÉDITO PN'!#REF!</definedName>
    <definedName name="Municipio_Cocorote">'SOLICITUD DE CRÉDITO PN'!$HF$166</definedName>
    <definedName name="Municipio_Colina">'SOLICITUD DE CRÉDITO PN'!$HC$96:$HC$98</definedName>
    <definedName name="Municipio_Colón">'SOLICITUD DE CRÉDITO PN'!$HF$241:$HF$245</definedName>
    <definedName name="Municipio_Córdoba">'SOLICITUD DE CRÉDITO PN'!$HC$208</definedName>
    <definedName name="Municipio_Crespo">'SOLICITUD DE CRÉDITO PN'!$HF$99:$HF$99</definedName>
    <definedName name="Municipio_Cristóbal_Rojas">'SOLICITUD DE CRÉDITO PN'!$GF$157:$GF$158</definedName>
    <definedName name="Municipio_Cruz_Paredes">'SOLICITUD DE CRÉDITO PN'!$GK$99:$GK$102</definedName>
    <definedName name="Municipio_Cruz_Salmerón_Acosta">'SOLICITUD DE CRÉDITO PN'!$GX$151:$GX$152</definedName>
    <definedName name="Municipio_Dabajuro">'SOLICITUD DE CRÉDITO PN'!$HC$100</definedName>
    <definedName name="Municipio_Democracia">'SOLICITUD DE CRÉDITO PN'!$HC$103:$HC$107</definedName>
    <definedName name="Municipio_Díaz">'SOLICITUD DE CRÉDITO PN'!$GT$136:$GT$136</definedName>
    <definedName name="Municipio_Diego_Ibarra">'SOLICITUD DE CRÉDITO PN'!#REF!</definedName>
    <definedName name="Municipio_El_Callao">'SOLICITUD DE CRÉDITO PN'!#REF!</definedName>
    <definedName name="Municipio_El_Hatillo">'SOLICITUD DE CRÉDITO PN'!$GF$160</definedName>
    <definedName name="Municipio_El_Socorro">'SOLICITUD DE CRÉDITO PN'!#REF!</definedName>
    <definedName name="Municipio_Escuque">'SOLICITUD DE CRÉDITO PN'!$GF$265:$GF$268</definedName>
    <definedName name="Municipio_Esteller">'SOLICITUD DE CRÉDITO PN'!$GT$173:$GT$174</definedName>
    <definedName name="Municipio_Ezequiel_Zamora">'SOLICITUD DE CRÉDITO PN'!$GK$104:$GK$107</definedName>
    <definedName name="Municipio_Ezequiel_Zamora2">'SOLICITUD DE CRÉDITO PN'!$GK$152:$GK$153</definedName>
    <definedName name="Municipio_Falcón">'SOLICITUD DE CRÉDITO PN'!#REF!</definedName>
    <definedName name="Municipio_Falcón2">'SOLICITUD DE CRÉDITO PN'!$HC$109:$HC$116</definedName>
    <definedName name="Municipio_Federación">'SOLICITUD DE CRÉDITO PN'!$HC$117:$HC$120</definedName>
    <definedName name="Municipio_Fernández_Feo">'SOLICITUD DE CRÉDITO PN'!$HC$210:$HC$212</definedName>
    <definedName name="Municipio_Fernando_de_Peñalver">'SOLICITUD DE CRÉDITO PN'!#REF!</definedName>
    <definedName name="Municipio_Francisco_de_Miranda">'SOLICITUD DE CRÉDITO PN'!$GP$69:$GP$72</definedName>
    <definedName name="Municipio_Francisco_de_Miranda_">'SOLICITUD DE CRÉDITO PN'!$HC$214</definedName>
    <definedName name="Municipio_Francisco_de_Miranda2">'SOLICITUD DE CRÉDITO PN'!$HF$71:$HF$72</definedName>
    <definedName name="Municipio_Francisco_del_Carmen_Carvajal">'SOLICITUD DE CRÉDITO PN'!$GP$66:$GP$67</definedName>
    <definedName name="Municipio_Francisco_Javier_Pulgar">'SOLICITUD DE CRÉDITO PN'!$HF$247:$HF$249</definedName>
    <definedName name="Municipio_Francisco_Linares_Alcántara">'SOLICITUD DE CRÉDITO PN'!$GF$118:$GF$120</definedName>
    <definedName name="Municipio_García">'SOLICITUD DE CRÉDITO PN'!#REF!</definedName>
    <definedName name="Municipio_García_de_Hevia">'SOLICITUD DE CRÉDITO PN'!$HC$216:$HC$218</definedName>
    <definedName name="Municipio_Girardot">'SOLICITUD DE CRÉDITO PN'!$GF$83:$GF$85</definedName>
    <definedName name="Municipio_Girardot2">'SOLICITUD DE CRÉDITO PN'!$GX$100:$GX$102</definedName>
    <definedName name="Municipio_Gómez">'SOLICITUD DE CRÉDITO PN'!#REF!</definedName>
    <definedName name="Municipio_Gran_Sabana">'SOLICITUD DE CRÉDITO PN'!$GT$93:$GT$94</definedName>
    <definedName name="Municipio_Guacara">'SOLICITUD DE CRÉDITO PN'!#REF!</definedName>
    <definedName name="Municipio_Guaicaipuro">'SOLICITUD DE CRÉDITO PN'!$GF$162:$GF$168</definedName>
    <definedName name="Municipio_Guanare">'SOLICITUD DE CRÉDITO PN'!$GT$176:$GT$180</definedName>
    <definedName name="Municipio_Guanarito">'SOLICITUD DE CRÉDITO PN'!$GT$182:$GT$184</definedName>
    <definedName name="Municipio_Guanta">'SOLICITUD DE CRÉDITO PN'!$GP$74:$GP$75</definedName>
    <definedName name="Municipio_Guaraque">'SOLICITUD DE CRÉDITO PN'!$GP$157:$GP$159</definedName>
    <definedName name="Municipio_Guásimos">'SOLICITUD DE CRÉDITO PN'!$HC$220</definedName>
    <definedName name="Municipio_Heres">'SOLICITUD DE CRÉDITO PN'!$GT$96:$GT$98</definedName>
    <definedName name="Municipio_Independencia">'SOLICITUD DE CRÉDITO PN'!$GP$77:$GP$78</definedName>
    <definedName name="Municipio_Independencia_01">'SOLICITUD DE CRÉDITO PN'!$HF$168</definedName>
    <definedName name="Municipio_Independencia2">'SOLICITUD DE CRÉDITO PN'!$GF$170:$GF$171</definedName>
    <definedName name="Municipio_Independencia3">'SOLICITUD DE CRÉDITO PN'!$HC$222:$HC$224</definedName>
    <definedName name="Municipio_Iribarren">'SOLICITUD DE CRÉDITO PN'!$HF$102:$HF$111</definedName>
    <definedName name="Municipio_Jacura">'SOLICITUD DE CRÉDITO PN'!$HC$121:$HC$121</definedName>
    <definedName name="Municipio_Jáuregui">'SOLICITUD DE CRÉDITO PN'!$HC$226:$HC$228</definedName>
    <definedName name="Municipio_Jesús_Enrique_Lossada">'SOLICITUD DE CRÉDITO PN'!$HF$251:$HF$254</definedName>
    <definedName name="Municipio_Jesús_María_Semprún">'SOLICITUD DE CRÉDITO PN'!$HF$256:$HF$257</definedName>
    <definedName name="Municipio_Jiménez">'SOLICITUD DE CRÉDITO PN'!$HF$114:$HF$117</definedName>
    <definedName name="Municipio_José_Angel_Lamas">'SOLICITUD DE CRÉDITO PN'!#REF!</definedName>
    <definedName name="Municipio_José_Antonio_Páez">'SOLICITUD DE CRÉDITO PN'!$GK$126:$GK$128</definedName>
    <definedName name="Municipio_José_Antonio_Páez_">'SOLICITUD DE CRÉDITO PN'!$HF$170</definedName>
    <definedName name="Municipio_José_Felipe_Márquez_Cañizales">'SOLICITUD DE CRÉDITO PN'!$GF$270:$GF$272</definedName>
    <definedName name="Municipio_José_Félix_Ribas">'SOLICITUD DE CRÉDITO PN'!#REF!</definedName>
    <definedName name="Municipio_José_Félix_Ribas2">'SOLICITUD DE CRÉDITO PN'!#REF!</definedName>
    <definedName name="Municipio_José_Gregorio_Monagas">'SOLICITUD DE CRÉDITO PN'!$GP$84:$GP$85</definedName>
    <definedName name="Municipio_José_María_Vargas">'SOLICITUD DE CRÉDITO PN'!$HC$230</definedName>
    <definedName name="Municipio_José_Rafael_Revenga">'SOLICITUD DE CRÉDITO PN'!#REF!</definedName>
    <definedName name="Municipio_José_Tadeo_Monagas">'SOLICITUD DE CRÉDITO PN'!$HF$75:$HF$81</definedName>
    <definedName name="Municipio_Juan_Antonio_Sotillo">'SOLICITUD DE CRÉDITO PN'!$GP$80:$GP$81</definedName>
    <definedName name="Municipio_Juan_Germán_Roscio">'SOLICITUD DE CRÉDITO PN'!#REF!</definedName>
    <definedName name="Municipio_Juan_Manuel_Cajigal">'SOLICITUD DE CRÉDITO PN'!#REF!</definedName>
    <definedName name="Municipio_Juan_Vicente_Campo_Elías">'SOLICITUD DE CRÉDITO PN'!$GF$274:$GF$275</definedName>
    <definedName name="Municipio_Julián_Mellado">'SOLICITUD DE CRÉDITO PN'!$HF$68:$HF$69</definedName>
    <definedName name="Municipio_Julio_César_Salas">'SOLICITUD DE CRÉDITO PN'!$GP$161:$GP$162</definedName>
    <definedName name="Municipio_Junín">'SOLICITUD DE CRÉDITO PN'!$HC$232:$HC$235</definedName>
    <definedName name="Municipio_Justo_Briceño">'SOLICITUD DE CRÉDITO PN'!$GP$164:$GP$167</definedName>
    <definedName name="Municipio_La_Cañada_de_Urdaneta">'SOLICITUD DE CRÉDITO PN'!$HF$259:$HF$263</definedName>
    <definedName name="Municipio_La_Ceiba">'SOLICITUD DE CRÉDITO PN'!$GF$277:$GF$281</definedName>
    <definedName name="Municipio_La_Trinidad">'SOLICITUD DE CRÉDITO PN'!$HF$172</definedName>
    <definedName name="Municipio_Lagunillas">'SOLICITUD DE CRÉDITO PN'!$HF$265:$HF$269</definedName>
    <definedName name="Municipio_Lander">'SOLICITUD DE CRÉDITO PN'!$GF$173:$GF$175</definedName>
    <definedName name="Municipio_Leonardo_Infante">'SOLICITUD DE CRÉDITO PN'!#REF!</definedName>
    <definedName name="Municipio_Libertad">'SOLICITUD DE CRÉDITO PN'!#REF!</definedName>
    <definedName name="Municipio_Libertad2">'SOLICITUD DE CRÉDITO PN'!$HC$237:$HC$239</definedName>
    <definedName name="Municipio_Libertador">'SOLICITUD DE CRÉDITO PN'!$GF$34:$GF$47</definedName>
    <definedName name="Municipio_Libertador_01">'SOLICITUD DE CRÉDITO PN'!#REF!</definedName>
    <definedName name="Municipio_Libertador3">'SOLICITUD DE CRÉDITO PN'!$GX$68:$GX$69</definedName>
    <definedName name="Municipio_Libertador4">'SOLICITUD DE CRÉDITO PN'!$GP$169:$GP$183</definedName>
    <definedName name="Municipio_Libertador5">'SOLICITUD DE CRÉDITO PN'!$GK$155:$GK$158</definedName>
    <definedName name="Municipio_Libertador6">'SOLICITUD DE CRÉDITO PN'!$GX$155:$GX$155</definedName>
    <definedName name="Municipio_Libertador7">'SOLICITUD DE CRÉDITO PN'!$HC$241:$HC$244</definedName>
    <definedName name="Municipio_Lima_Blanco">'SOLICITUD DE CRÉDITO PN'!$GX$104:$GX$105</definedName>
    <definedName name="Municipio_Lobatera">'SOLICITUD DE CRÉDITO PN'!$HC$246:$HC$247</definedName>
    <definedName name="Municipio_Los_Guayos">'SOLICITUD DE CRÉDITO PN'!$GX$71</definedName>
    <definedName name="Municipio_Los_Salias2">'SOLICITUD DE CRÉDITO PN'!$GF$177</definedName>
    <definedName name="Municipio_Los_Taques">'SOLICITUD DE CRÉDITO PN'!$HC$122:$HC$123</definedName>
    <definedName name="Municipio_Machiques_de_Perijá">'SOLICITUD DE CRÉDITO PN'!$HF$271:$HF$274</definedName>
    <definedName name="Municipio_Maneiro">'SOLICITUD DE CRÉDITO PN'!#REF!</definedName>
    <definedName name="Municipio_Manuel_Ezequiel_Bruzual">'SOLICITUD DE CRÉDITO PN'!#REF!</definedName>
    <definedName name="Municipio_Manuel_Monge">'SOLICITUD DE CRÉDITO PN'!$HF$174</definedName>
    <definedName name="Municipio_Mara">'SOLICITUD DE CRÉDITO PN'!$HF$276:$HF$282</definedName>
    <definedName name="Municipio_Maracaibo">'SOLICITUD DE CRÉDITO PN'!$HF$284:$HG$301</definedName>
    <definedName name="Municipio_Marcano">'SOLICITUD DE CRÉDITO PN'!$GT$139:$GT$140</definedName>
    <definedName name="Municipio_Mariño">'SOLICITUD DE CRÉDITO PN'!$GT$142</definedName>
    <definedName name="Municipio_Mariño_2">'SOLICITUD DE CRÉDITO PN'!$GX$157:$GX$161</definedName>
    <definedName name="Municipio_Mario_Briceño_Iragorry">'SOLICITUD DE CRÉDITO PN'!#REF!</definedName>
    <definedName name="Municipio_Maturín">'SOLICITUD DE CRÉDITO PN'!$GK$160:$GK$170</definedName>
    <definedName name="Municipio_Mauroa">'SOLICITUD DE CRÉDITO PN'!$HC$125:$HC$127</definedName>
    <definedName name="Municipio_Mejía">'SOLICITUD DE CRÉDITO PN'!$GX$163</definedName>
    <definedName name="Municipio_Michelena">'SOLICITUD DE CRÉDITO PN'!$HC$249</definedName>
    <definedName name="Municipio_Miguel_Peña">'SOLICITUD DE CRÉDITO PN'!#REF!</definedName>
    <definedName name="Municipio_Miranda">'SOLICITUD DE CRÉDITO PN'!#REF!</definedName>
    <definedName name="Municipio_Miranda2">'SOLICITUD DE CRÉDITO PN'!$HC$129:$HC$134</definedName>
    <definedName name="Municipio_Miranda4">'SOLICITUD DE CRÉDITO PN'!$GP$185:$GP$188</definedName>
    <definedName name="Municipio_Miranda5">'SOLICITUD DE CRÉDITO PN'!$GF$282:$GF$286</definedName>
    <definedName name="Municipio_Miranda8">'SOLICITUD DE CRÉDITO PN'!$HF$303:$HF$307</definedName>
    <definedName name="Municipio_Monseñor_Iturriza">'SOLICITUD DE CRÉDITO PN'!$HC$136:$HC$137</definedName>
    <definedName name="Municipio_Monseñor_José_Vicente_de_Unda">'SOLICITUD DE CRÉDITO PN'!$GT$186:$GT$187</definedName>
    <definedName name="Municipio_Montalbán">'SOLICITUD DE CRÉDITO PN'!$GX$74</definedName>
    <definedName name="Municipio_Monte_Carmelo">'SOLICITUD DE CRÉDITO PN'!$GF$288:$GF$290</definedName>
    <definedName name="Municipio_Montes">'SOLICITUD DE CRÉDITO PN'!$GX$165:$GX$170</definedName>
    <definedName name="Municipio_Morán">'SOLICITUD DE CRÉDITO PN'!$HF$119:$HF$122</definedName>
    <definedName name="Municipio_Motatán">'SOLICITUD DE CRÉDITO PN'!$GF$292:$GF$294</definedName>
    <definedName name="Municipio_Muñoz">'SOLICITUD DE CRÉDITO PN'!$GT$45:$GT$47</definedName>
    <definedName name="Municipio_Naguanagua">'SOLICITUD DE CRÉDITO PN'!$GX$76</definedName>
    <definedName name="Municipio_Nirgua">'SOLICITUD DE CRÉDITO PN'!$HF$176:$HF$178</definedName>
    <definedName name="Municipio_Obispo_Ramos_de_Lora">'SOLICITUD DE CRÉDITO PN'!$GP$190:$GP$192</definedName>
    <definedName name="Municipio_Obispos">'SOLICITUD DE CRÉDITO PN'!$GK$109:$GK$112</definedName>
    <definedName name="Municipio_Ocumare_de_La_Costa_de_Oro">'SOLICITUD DE CRÉDITO PN'!$GF$121</definedName>
    <definedName name="Municipio_Ortiz">'SOLICITUD DE CRÉDITO PN'!$HF$83:$HF$84</definedName>
    <definedName name="Municipio_Ospino">'SOLICITUD DE CRÉDITO PN'!$GT$189:$GT$191</definedName>
    <definedName name="Municipio_Padre_Noguera">'SOLICITUD DE CRÉDITO PN'!$GP$194</definedName>
    <definedName name="Municipio_Padre_Pedro_Chien">'SOLICITUD DE CRÉDITO PN'!$GT$120</definedName>
    <definedName name="Municipio_Páez">'SOLICITUD DE CRÉDITO PN'!#REF!</definedName>
    <definedName name="Municipio_Páez2">'SOLICITUD DE CRÉDITO PN'!$GF$179:$GF$183</definedName>
    <definedName name="Municipio_Páez3">'SOLICITUD DE CRÉDITO PN'!$GT$193:$GT$196</definedName>
    <definedName name="Municipio_Páez7">'SOLICITUD DE CRÉDITO PN'!$HF$309:$HF$312</definedName>
    <definedName name="Municipio_Palavecino">'SOLICITUD DE CRÉDITO PN'!$HF$124:$HF$126</definedName>
    <definedName name="Municipio_Palmasola">'SOLICITUD DE CRÉDITO PN'!#REF!</definedName>
    <definedName name="Municipio_Pampán">'SOLICITUD DE CRÉDITO PN'!$GF$296:$GF$299</definedName>
    <definedName name="Municipio_Pampanito">'SOLICITUD DE CRÉDITO PN'!$GF$301:$GF$303</definedName>
    <definedName name="Municipio_Panamericano">'SOLICITUD DE CRÉDITO PN'!$HC$251:$HC$252</definedName>
    <definedName name="Municipio_Pao_de_San_Juan_Bautista">'SOLICITUD DE CRÉDITO PN'!$GX$107</definedName>
    <definedName name="Municipio_Papelón">'SOLICITUD DE CRÉDITO PN'!$GT$198:$GT$199</definedName>
    <definedName name="Municipio_Paz_Castillo">'SOLICITUD DE CRÉDITO PN'!$GF$185</definedName>
    <definedName name="Municipio_Pedernales">'SOLICITUD DE CRÉDITO PN'!$HC$46:$HC$46</definedName>
    <definedName name="Municipio_Pedraza">'SOLICITUD DE CRÉDITO PN'!$GK$114:$GK$116</definedName>
    <definedName name="Municipio_Pedro_Camejo">'SOLICITUD DE CRÉDITO PN'!#REF!</definedName>
    <definedName name="Municipio_Pedro_Gual">'SOLICITUD DE CRÉDITO PN'!$GF$187:$GF$188</definedName>
    <definedName name="Municipio_Pedro_María_Freites">'SOLICITUD DE CRÉDITO PN'!#REF!</definedName>
    <definedName name="Municipio_Pedro_María_Ureña">'SOLICITUD DE CRÉDITO PN'!$HC$254:$HC$255</definedName>
    <definedName name="Municipio_Pedro_Zaraza">'SOLICITUD DE CRÉDITO PN'!#REF!</definedName>
    <definedName name="Municipio_Península_de_Macanao">'SOLICITUD DE CRÉDITO PN'!#REF!</definedName>
    <definedName name="Municipio_Peña">'SOLICITUD DE CRÉDITO PN'!$HF$180:$HF$181</definedName>
    <definedName name="Municipio_Petit">'SOLICITUD DE CRÉDITO PN'!#REF!</definedName>
    <definedName name="Municipio_Piar">'SOLICITUD DE CRÉDITO PN'!$GT$100:$GT$103</definedName>
    <definedName name="Municipio_Piar2">'SOLICITUD DE CRÉDITO PN'!$GK$172:$GK$178</definedName>
    <definedName name="Municipio_Píritu">'SOLICITUD DE CRÉDITO PN'!#REF!</definedName>
    <definedName name="Municipio_Píritu2">'SOLICITUD DE CRÉDITO PN'!#REF!</definedName>
    <definedName name="Municipio_Plaza">'SOLICITUD DE CRÉDITO PN'!$GF$190</definedName>
    <definedName name="Municipio_Pueblo_Llano">'SOLICITUD DE CRÉDITO PN'!$GP$196</definedName>
    <definedName name="Municipio_Punceres">'SOLICITUD DE CRÉDITO PN'!$GK$180:$GK$181</definedName>
    <definedName name="Municipio_Rafael_Rangel">'SOLICITUD DE CRÉDITO PN'!$GF$305:$GF$308</definedName>
    <definedName name="Municipio_Rafael_Urdaneta">'SOLICITUD DE CRÉDITO PN'!$HC$257</definedName>
    <definedName name="Municipio_Rangel">'SOLICITUD DE CRÉDITO PN'!$GP$198:$GP$202</definedName>
    <definedName name="Municipio_Raúl_Leoni">'SOLICITUD DE CRÉDITO PN'!$GT$105:$GT$108</definedName>
    <definedName name="Municipio_Ribero">'SOLICITUD DE CRÉDITO PN'!$GX$172:$GX$176</definedName>
    <definedName name="Municipio_Ricaurte">'SOLICITUD DE CRÉDITO PN'!$GX$109:$GX$110</definedName>
    <definedName name="Municipio_Rivas_Dávila">'SOLICITUD DE CRÉDITO PN'!$GP$204:$GP$205</definedName>
    <definedName name="Municipio_Rojas">'SOLICITUD DE CRÉDITO PN'!$GK$117:$GK$119</definedName>
    <definedName name="Municipio_Rómulo_Gallegos">'SOLICITUD DE CRÉDITO PN'!$GT$67:$GT$68</definedName>
    <definedName name="Municipio_Rómulo_Gallegos2">'SOLICITUD DE CRÉDITO PN'!$GX$112</definedName>
    <definedName name="Municipio_Rosario_de_Perijá">'SOLICITUD DE CRÉDITO PN'!$HF$314:$HF$316</definedName>
    <definedName name="Municipio_Roscio">'SOLICITUD DE CRÉDITO PN'!$GT$110:$GT$111</definedName>
    <definedName name="Municipio_Samuel_Darío_Maldonado">'SOLICITUD DE CRÉDITO PN'!$HC$259:$HC$261</definedName>
    <definedName name="Municipio_San_Carlos">'SOLICITUD DE CRÉDITO PN'!$GX$114:$GX$115</definedName>
    <definedName name="Municipio_San_Casimiro">'SOLICITUD DE CRÉDITO PN'!$GF$94:$GF$95</definedName>
    <definedName name="Municipio_San_Cristóbal">'SOLICITUD DE CRÉDITO PN'!$HC$263:$HC$267</definedName>
    <definedName name="Municipio_San_Diego">'SOLICITUD DE CRÉDITO PN'!$GX$85</definedName>
    <definedName name="Municipio_San_Felipe">'SOLICITUD DE CRÉDITO PN'!$HF$183:$HF$185</definedName>
    <definedName name="Municipio_San_Fernando">'SOLICITUD DE CRÉDITO PN'!$GT$70:$GT$72</definedName>
    <definedName name="Municipio_San_Francisco">'SOLICITUD DE CRÉDITO PN'!$HC$138</definedName>
    <definedName name="Municipio_San_Francisco2">'SOLICITUD DE CRÉDITO PN'!$HF$318:$HF$323</definedName>
    <definedName name="Municipio_San_Genaro_de_Boconoito">'SOLICITUD DE CRÉDITO PN'!$GT$201:$GT$202</definedName>
    <definedName name="Municipio_San_Gerónimo_de_Guayabal">'SOLICITUD DE CRÉDITO PN'!#REF!</definedName>
    <definedName name="Municipio_San_Joaquín">'SOLICITUD DE CRÉDITO PN'!#REF!</definedName>
    <definedName name="Municipio_San_José_de_Guanipa">'SOLICITUD DE CRÉDITO PN'!$GP$94</definedName>
    <definedName name="Municipio_San_José_de_Guaribe">'SOLICITUD DE CRÉDITO PN'!#REF!</definedName>
    <definedName name="Municipio_San_Juan_de_Capistrano">'SOLICITUD DE CRÉDITO PN'!#REF!</definedName>
    <definedName name="Municipio_San_Judas_Tadeo">'SOLICITUD DE CRÉDITO PN'!$HC$284</definedName>
    <definedName name="Municipio_San_Rafael_de_Carvajal">'SOLICITUD DE CRÉDITO PN'!$GF$310:$GF$313</definedName>
    <definedName name="Municipio_San_Rafael_de_Onoto">'SOLICITUD DE CRÉDITO PN'!$GT$204:$GT$206</definedName>
    <definedName name="Municipio_San_Sebastián">'SOLICITUD DE CRÉDITO PN'!#REF!</definedName>
    <definedName name="Municipio_Santa_Ana">'SOLICITUD DE CRÉDITO PN'!#REF!</definedName>
    <definedName name="Municipio_Santa_Bárbara">'SOLICITUD DE CRÉDITO PN'!$GK$183</definedName>
    <definedName name="Municipio_Santa_María_de_Ipire">'SOLICITUD DE CRÉDITO PN'!#REF!</definedName>
    <definedName name="Municipio_Santa_Rita">'SOLICITUD DE CRÉDITO PN'!$HF$325:$HF$328</definedName>
    <definedName name="Municipio_Santa_Rosalía">'SOLICITUD DE CRÉDITO PN'!$GT$208:$GT$209</definedName>
    <definedName name="Municipio_Santiago_Mariño">'SOLICITUD DE CRÉDITO PN'!$GF$96:$GF$99</definedName>
    <definedName name="Municipio_Santos_Marquina">'SOLICITUD DE CRÉDITO PN'!$GP$207</definedName>
    <definedName name="Municipio_Santos_Michelena">'SOLICITUD DE CRÉDITO PN'!$GF$102:$GF$103</definedName>
    <definedName name="Municipio_Seboruco">'SOLICITUD DE CRÉDITO PN'!$HC$269</definedName>
    <definedName name="Municipio_Sifontes">'SOLICITUD DE CRÉDITO PN'!$GT$114:$GT$115</definedName>
    <definedName name="Municipio_Silva">'SOLICITUD DE CRÉDITO PN'!$HC$140:$HC$141</definedName>
    <definedName name="Municipio_Simón_Bolívar">'SOLICITUD DE CRÉDITO PN'!$GP$97:$GP$102</definedName>
    <definedName name="Municipio_Simón_Bolívar2">'SOLICITUD DE CRÉDITO PN'!$GF$192:$GF$193</definedName>
    <definedName name="Municipio_Simón_Bolívar7">'SOLICITUD DE CRÉDITO PN'!$HF$330:$HF$332</definedName>
    <definedName name="Municipio_Simón_Planas">'SOLICITUD DE CRÉDITO PN'!$HF$128:$HF$130</definedName>
    <definedName name="Municipio_Simón_Rodríguez">'SOLICITUD DE CRÉDITO PN'!$GP$104:$GP$105</definedName>
    <definedName name="Municipio_Simón_Rodríguez_">'SOLICITUD DE CRÉDITO PN'!$HC$271</definedName>
    <definedName name="Municipio_Sir_Arthur_Mc_Gregor">'SOLICITUD DE CRÉDITO PN'!$GP$107:$GP$108</definedName>
    <definedName name="Municipio_Sosa">'SOLICITUD DE CRÉDITO PN'!$GK$121:$GK$121</definedName>
    <definedName name="Municipio_Sotillo">'SOLICITUD DE CRÉDITO PN'!$GK$185:$GK$186</definedName>
    <definedName name="Municipio_Sucre">'SOLICITUD DE CRÉDITO PN'!$GF$105:$GF$106</definedName>
    <definedName name="Municipio_Sucre_01">'SOLICITUD DE CRÉDITO PN'!$HF$187</definedName>
    <definedName name="Municipio_Sucre_2">'SOLICITUD DE CRÉDITO PN'!$GT$117:$GT$118</definedName>
    <definedName name="Municipio_Sucre2">'SOLICITUD DE CRÉDITO PN'!$HC$143:$HC$143</definedName>
    <definedName name="Municipio_Sucre3">'SOLICITUD DE CRÉDITO PN'!$GF$195:$GF$199</definedName>
    <definedName name="Municipio_Sucre4">'SOLICITUD DE CRÉDITO PN'!$GP$209:$GP$214</definedName>
    <definedName name="Municipio_Sucre5">'SOLICITUD DE CRÉDITO PN'!$GT$211:$GT$216</definedName>
    <definedName name="Municipio_Sucre6">'SOLICITUD DE CRÉDITO PN'!$GX$178:$GX$184</definedName>
    <definedName name="Municipio_Sucre7">'SOLICITUD DE CRÉDITO PN'!$HC$273:$HC$275</definedName>
    <definedName name="Municipio_Sucre8">'SOLICITUD DE CRÉDITO PN'!$GF$315:$GF$318</definedName>
    <definedName name="Municipio_Sucre9">'SOLICITUD DE CRÉDITO PN'!$HF$334:$HF$339</definedName>
    <definedName name="Municipio_Tinaco">'SOLICITUD DE CRÉDITO PN'!#REF!</definedName>
    <definedName name="Municipio_Tocópero">'SOLICITUD DE CRÉDITO PN'!#REF!</definedName>
    <definedName name="Municipio_Torbes">'SOLICITUD DE CRÉDITO PN'!$HC$277</definedName>
    <definedName name="Municipio_Torres">'SOLICITUD DE CRÉDITO PN'!$HF$131:$HG$137</definedName>
    <definedName name="Municipio_Tovar">'SOLICITUD DE CRÉDITO PN'!$GF$108</definedName>
    <definedName name="Municipio_Tovar1">'SOLICITUD DE CRÉDITO PN'!$GP$216:$GP$219</definedName>
    <definedName name="Municipio_Trujillo">'SOLICITUD DE CRÉDITO PN'!$GF$320:$GF$326</definedName>
    <definedName name="Municipio_Tubores">'SOLICITUD DE CRÉDITO PN'!$GT$149:$GT$149</definedName>
    <definedName name="Municipio_Tucupita">'SOLICITUD DE CRÉDITO PN'!$HC$47:$HC$47</definedName>
    <definedName name="Municipio_Tulio_Febres_Cordero">'SOLICITUD DE CRÉDITO PN'!$GP$221:$GP$224</definedName>
    <definedName name="Municipio_Turén">'SOLICITUD DE CRÉDITO PN'!$GT$218:$GT$221</definedName>
    <definedName name="Municipio_Turistico_Diego_Bautista_Urbaneja">'SOLICITUD DE CRÉDITO PN'!$GP$110:$GP$111</definedName>
    <definedName name="Municipio_Unión">'SOLICITUD DE CRÉDITO PN'!$HC$149:$HC$149</definedName>
    <definedName name="Municipio_Urachiche">'SOLICITUD DE CRÉDITO PN'!$HF$189</definedName>
    <definedName name="Municipio_Uracoa">'SOLICITUD DE CRÉDITO PN'!$GK$188</definedName>
    <definedName name="Municipio_Urdaneta">'SOLICITUD DE CRÉDITO PN'!$GF$110:$GF$113</definedName>
    <definedName name="Municipio_Urdaneta2">'SOLICITUD DE CRÉDITO PN'!$HF$138:$HF$141</definedName>
    <definedName name="Municipio_Urdaneta3">'SOLICITUD DE CRÉDITO PN'!$GF$201:$GF$202</definedName>
    <definedName name="Municipio_Urdaneta8">'SOLICITUD DE CRÉDITO PN'!$GF$328:$GF$333</definedName>
    <definedName name="Municipio_Uribante">'SOLICITUD DE CRÉDITO PN'!$HC$279:$HC$282</definedName>
    <definedName name="Municipio_Urumaco">'SOLICITUD DE CRÉDITO PN'!$HC$151:$HC$152</definedName>
    <definedName name="Municipio_Valdez">'SOLICITUD DE CRÉDITO PN'!$GX$186:$GX$189</definedName>
    <definedName name="Municipio_Valencia">'SOLICITUD DE CRÉDITO PN'!#REF!</definedName>
    <definedName name="Municipio_Valera">'SOLICITUD DE CRÉDITO PN'!$GF$335:$GF$340</definedName>
    <definedName name="Municipio_Valmore_Rodríguez">'SOLICITUD DE CRÉDITO PN'!$HF$341:$HF$343</definedName>
    <definedName name="Municipio_Vargas">'SOLICITUD DE CRÉDITO PN'!$GX$196:$GX$206</definedName>
    <definedName name="Municipio_Veroes">'SOLICITUD DE CRÉDITO PN'!$HF$191:$HF$192</definedName>
    <definedName name="Municipio_Villalba">'SOLICITUD DE CRÉDITO PN'!#REF!</definedName>
    <definedName name="Municipio_Zamora">'SOLICITUD DE CRÉDITO PN'!$GF$115:$GF$116</definedName>
    <definedName name="Municipio_Zamora2">'SOLICITUD DE CRÉDITO PN'!$HC$155:$HC$158</definedName>
    <definedName name="Municipio_Zamora3">'SOLICITUD DE CRÉDITO PN'!$GF$204:$GF$205</definedName>
    <definedName name="Municipio_Zea">'SOLICITUD DE CRÉDITO PN'!$GP$226:$GP$227</definedName>
    <definedName name="Nacer_Productivo">'SOLICITUD DE CRÉDITO PN'!$FM$3:$FM$4</definedName>
    <definedName name="Nacer_Servicios">'SOLICITUD DE CRÉDITO PN'!$FK$3:$FK$8</definedName>
    <definedName name="NUEVA_ESPARTA">'SOLICITUD DE CRÉDITO PN'!$GT$122:$GT$130</definedName>
    <definedName name="NyC_Productivo">'SOLICITUD DE CRÉDITO PN'!$EJ$3:$EJ$14</definedName>
    <definedName name="NyC_Servicios">'SOLICITUD DE CRÉDITO PN'!$EI$3:$EI$14</definedName>
    <definedName name="Nyp_Productivo">'SOLICITUD DE CRÉDITO PN'!$EJ$3:$EJ$20</definedName>
    <definedName name="Nyp_Servicios">'SOLICITUD DE CRÉDITO PN'!$EI$3:$EI$14</definedName>
    <definedName name="Obras_de_ingeniería_civil">Hoja4!$H$44</definedName>
    <definedName name="Operativo">'SOLICITUD DE CRÉDITO PN'!$EL$4:$EL$7</definedName>
    <definedName name="OTRAS_ACTIVIDADES_DE_SERVICIOS">Hoja4!$AE$13:$AE$14</definedName>
    <definedName name="Otras_actividades_de_servicios_personales">Hoja4!$AE$58:$AE$61</definedName>
    <definedName name="Otras_actividades_profesionales_científicas_y_técnicas">Hoja4!$U$59</definedName>
    <definedName name="Otras_industrias_manufactureras">Hoja4!$F$183</definedName>
    <definedName name="Otros">[1]SOE.569!$G$215:$G$220</definedName>
    <definedName name="PLAN_DE_INVERSIÓN">[3]Registro!$A$2:$E$2</definedName>
    <definedName name="PORTUGUESA">'SOLICITUD DE CRÉDITO PN'!$GT$153:$GT$166</definedName>
    <definedName name="Producción">'SOLICITUD DE CRÉDITO PN'!$EQ$3:$EQ$4</definedName>
    <definedName name="Proteger_Productivo">'SOLICITUD DE CRÉDITO PN'!$FI$3:$FI$4</definedName>
    <definedName name="Proteger_Servicios">'SOLICITUD DE CRÉDITO PN'!$FG$3:$FG$8</definedName>
    <definedName name="Publicidad_y_estudios_de_mercado">Hoja4!$U$55</definedName>
    <definedName name="PyM_Productivo">'SOLICITUD DE CRÉDITO PN'!$EH$3:$EH$14</definedName>
    <definedName name="PyM_Servicios">'SOLICITUD DE CRÉDITO PN'!$EG$3:$EG$8</definedName>
    <definedName name="Servicios">Hoja4!$A$29:$A$37</definedName>
    <definedName name="SUCRE">'SOLICITUD DE CRÉDITO PN'!$GX$120:$GX$130</definedName>
    <definedName name="TACHIRA">'SOLICITUD DE CRÉDITO PN'!$HC$161:$HC$189</definedName>
    <definedName name="Telecomunicaciones">Hoja4!$P$57</definedName>
    <definedName name="Tipo_de_garantia">[1]SOE.569!$G$224:$G$229</definedName>
    <definedName name="_xlnm.Print_Titles" localSheetId="0">'SOLICITUD DE CRÉDITO PN'!$1:$5</definedName>
    <definedName name="Transporte">Hoja4!$L$73:$L$91</definedName>
    <definedName name="Transporte_acuático">Hoja4!$L$47:$L$50</definedName>
    <definedName name="Transporte_aéreo">Hoja4!$L$54:$L$57</definedName>
    <definedName name="Transporte_terrestre_transporte_por_tuberías">Hoja4!$L$39:$L$43</definedName>
    <definedName name="TRANSPORTE_Y_ALMACENAMIENTO">Hoja4!$L$13:$L$17</definedName>
    <definedName name="TRUJILLO">'SOLICITUD DE CRÉDITO PN'!$GF$208:$GF$227</definedName>
    <definedName name="Turismo">Hoja4!$N$64:$N$76</definedName>
    <definedName name="Ventas_aprox">'SOLICITUD DE CRÉDITO PN'!$EQ$3:$EQ$14</definedName>
    <definedName name="YARACUY">'SOLICITUD DE CRÉDITO PN'!$HF$144:$HF$157</definedName>
    <definedName name="ZULIA">'SOLICITUD DE CRÉDITO PN'!$HF$196:$HF$216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9" roundtripDataSignature="AMtx7mgL4Wz0lZ1rpdOHKKPtDzP3foW8/Q=="/>
    </ext>
  </extLst>
</workbook>
</file>

<file path=xl/calcChain.xml><?xml version="1.0" encoding="utf-8"?>
<calcChain xmlns="http://schemas.openxmlformats.org/spreadsheetml/2006/main">
  <c r="U126" i="1" l="1"/>
  <c r="U127" i="1"/>
  <c r="U128" i="1"/>
  <c r="U125" i="1"/>
  <c r="AC125" i="1" l="1"/>
  <c r="AC126" i="1"/>
  <c r="AC127" i="1"/>
  <c r="AC128" i="1"/>
  <c r="B4" i="6" l="1"/>
  <c r="B5" i="6"/>
  <c r="B6" i="6"/>
  <c r="B3" i="6"/>
  <c r="AC130" i="1"/>
  <c r="R130" i="1" l="1"/>
  <c r="AD144" i="1"/>
  <c r="Y144" i="1"/>
  <c r="S144" i="1"/>
  <c r="B144" i="1" l="1"/>
  <c r="AB150" i="1"/>
  <c r="Q150" i="1"/>
  <c r="B150" i="1"/>
  <c r="AB46" i="1"/>
  <c r="AB91" i="1"/>
  <c r="AA65" i="1"/>
  <c r="U65" i="1"/>
  <c r="Z65" i="1"/>
  <c r="H92" i="1"/>
  <c r="W60" i="1"/>
  <c r="W52" i="1"/>
  <c r="H47" i="1"/>
  <c r="AB92" i="1" l="1"/>
  <c r="AB47" i="1"/>
  <c r="HF27" i="1"/>
  <c r="HE27" i="1"/>
  <c r="HD27" i="1"/>
  <c r="HC27" i="1"/>
  <c r="HB27" i="1"/>
  <c r="HA27" i="1"/>
  <c r="GK22" i="1"/>
  <c r="EP20" i="1"/>
  <c r="GL17" i="1"/>
  <c r="GK16" i="1"/>
  <c r="FH16" i="1"/>
  <c r="EK15" i="1"/>
  <c r="FT13" i="1"/>
  <c r="FD13" i="1"/>
  <c r="FF15" i="1" s="1"/>
  <c r="GR12" i="1"/>
  <c r="GS31" i="1" s="1"/>
  <c r="FT12" i="1"/>
  <c r="FT11" i="1"/>
  <c r="FT10" i="1"/>
  <c r="GS8" i="1"/>
  <c r="GR8" i="1"/>
  <c r="GQ8" i="1"/>
  <c r="GP8" i="1"/>
  <c r="GO8" i="1"/>
  <c r="GN8" i="1"/>
  <c r="GM8" i="1"/>
  <c r="GL8" i="1"/>
  <c r="GK8" i="1"/>
  <c r="GJ8" i="1"/>
  <c r="GI8" i="1"/>
  <c r="GH8" i="1"/>
  <c r="GS4" i="1"/>
  <c r="GR4" i="1"/>
  <c r="GQ4" i="1"/>
  <c r="GP4" i="1"/>
  <c r="GO4" i="1"/>
  <c r="GN4" i="1"/>
  <c r="GM4" i="1"/>
  <c r="GL4" i="1"/>
  <c r="GK4" i="1"/>
  <c r="GJ4" i="1"/>
  <c r="GI4" i="1"/>
  <c r="GH4" i="1"/>
  <c r="GS3" i="1"/>
  <c r="GH27" i="1" s="1"/>
  <c r="GX27" i="1" s="1"/>
  <c r="GR3" i="1"/>
  <c r="GH26" i="1" s="1"/>
  <c r="GW27" i="1" s="1"/>
  <c r="GQ3" i="1"/>
  <c r="GH25" i="1" s="1"/>
  <c r="GV27" i="1" s="1"/>
  <c r="GP3" i="1"/>
  <c r="GH23" i="1" s="1"/>
  <c r="GU27" i="1" s="1"/>
  <c r="GO3" i="1"/>
  <c r="GH22" i="1" s="1"/>
  <c r="GT27" i="1" s="1"/>
  <c r="GN3" i="1"/>
  <c r="GH21" i="1" s="1"/>
  <c r="GS27" i="1" s="1"/>
  <c r="GY27" i="1" s="1"/>
  <c r="GM3" i="1"/>
  <c r="GH20" i="1" s="1"/>
  <c r="GQ27" i="1" s="1"/>
  <c r="GL3" i="1"/>
  <c r="GH19" i="1" s="1"/>
  <c r="GP27" i="1" s="1"/>
  <c r="GK3" i="1"/>
  <c r="GH18" i="1" s="1"/>
  <c r="GO27" i="1" s="1"/>
  <c r="GJ3" i="1"/>
  <c r="GH17" i="1" s="1"/>
  <c r="GN27" i="1" s="1"/>
  <c r="GI3" i="1"/>
  <c r="GH16" i="1" s="1"/>
  <c r="GM27" i="1" s="1"/>
  <c r="GH3" i="1"/>
  <c r="GH15" i="1" s="1"/>
  <c r="GL27" i="1" s="1"/>
  <c r="GR27" i="1" s="1"/>
  <c r="FD3" i="1"/>
  <c r="GZ27" i="1" l="1"/>
  <c r="GM17" i="1"/>
  <c r="GM18" i="1" s="1"/>
  <c r="GL18" i="1"/>
  <c r="GR18" i="1" s="1"/>
  <c r="GR11" i="1"/>
  <c r="GS30" i="1" s="1"/>
  <c r="GK23" i="1"/>
  <c r="GK28" i="1" s="1"/>
  <c r="GL16" i="1" s="1"/>
  <c r="HG27" i="1"/>
  <c r="GL21" i="1"/>
  <c r="GR21" i="1" s="1"/>
  <c r="FF16" i="1"/>
  <c r="GL25" i="1"/>
  <c r="GN26" i="1" s="1"/>
  <c r="GR10" i="1"/>
  <c r="GS29" i="1" s="1"/>
  <c r="FF17" i="1"/>
  <c r="FD9" i="1"/>
  <c r="FD10" i="1" s="1"/>
  <c r="FF18" i="1"/>
  <c r="FF19" i="1"/>
  <c r="GL19" i="1"/>
  <c r="GR19" i="1" s="1"/>
  <c r="FF14" i="1"/>
  <c r="GM19" i="1"/>
  <c r="GN17" i="1" l="1"/>
  <c r="GN21" i="1" s="1"/>
  <c r="GM21" i="1"/>
  <c r="HH27" i="1"/>
  <c r="GM20" i="1"/>
  <c r="GL26" i="1"/>
  <c r="GM26" i="1"/>
  <c r="GL20" i="1"/>
  <c r="GN18" i="1" l="1"/>
  <c r="GN19" i="1"/>
  <c r="GN20" i="1" s="1"/>
  <c r="GO17" i="1"/>
  <c r="GP17" i="1" s="1"/>
  <c r="GO18" i="1"/>
  <c r="GU30" i="1"/>
  <c r="GR20" i="1"/>
  <c r="GL28" i="1"/>
  <c r="GO21" i="1" l="1"/>
  <c r="GO19" i="1"/>
  <c r="GO20" i="1" s="1"/>
  <c r="GJ31" i="1" a="1"/>
  <c r="GJ31" i="1" s="1"/>
  <c r="GJ29" i="1" a="1"/>
  <c r="GJ29" i="1" s="1"/>
  <c r="GM16" i="1"/>
  <c r="GM28" i="1" s="1"/>
  <c r="GJ30" i="1" a="1"/>
  <c r="GJ30" i="1" s="1"/>
  <c r="GS10" i="1"/>
  <c r="GS11" i="1" s="1"/>
  <c r="GS12" i="1" s="1"/>
  <c r="GP19" i="1"/>
  <c r="GP18" i="1"/>
  <c r="GQ17" i="1"/>
  <c r="GP21" i="1"/>
  <c r="GR17" i="1"/>
  <c r="GP20" i="1" l="1"/>
  <c r="GQ18" i="1"/>
  <c r="GS17" i="1"/>
  <c r="GQ19" i="1"/>
  <c r="GQ21" i="1"/>
  <c r="GP30" i="1"/>
  <c r="GL30" i="1"/>
  <c r="GK30" i="1"/>
  <c r="GO16" i="1"/>
  <c r="GO28" i="1" s="1"/>
  <c r="GN16" i="1"/>
  <c r="GN28" i="1" s="1"/>
  <c r="GT10" i="1"/>
  <c r="GT11" i="1" s="1"/>
  <c r="GT12" i="1" s="1"/>
  <c r="GP29" i="1"/>
  <c r="GL29" i="1"/>
  <c r="GK29" i="1"/>
  <c r="GP31" i="1"/>
  <c r="GL31" i="1"/>
  <c r="GK31" i="1"/>
  <c r="GQ20" i="1" l="1"/>
  <c r="GP16" i="1"/>
  <c r="GP28" i="1" s="1"/>
  <c r="GW10" i="1" s="1"/>
  <c r="GW11" i="1" s="1"/>
  <c r="GW12" i="1" s="1"/>
  <c r="GU10" i="1"/>
  <c r="GU11" i="1" s="1"/>
  <c r="GU12" i="1" s="1"/>
  <c r="GQ16" i="1"/>
  <c r="GV10" i="1"/>
  <c r="GV11" i="1" s="1"/>
  <c r="GV12" i="1" s="1"/>
  <c r="GS18" i="1"/>
  <c r="GY18" i="1" s="1"/>
  <c r="GZ18" i="1" s="1"/>
  <c r="GT17" i="1"/>
  <c r="GS21" i="1"/>
  <c r="GY21" i="1" s="1"/>
  <c r="GZ21" i="1" s="1"/>
  <c r="GS19" i="1"/>
  <c r="GY19" i="1" s="1"/>
  <c r="GZ19" i="1" s="1"/>
  <c r="GS20" i="1" l="1"/>
  <c r="GY20" i="1" s="1"/>
  <c r="GZ20" i="1" s="1"/>
  <c r="GQ28" i="1"/>
  <c r="GR16" i="1"/>
  <c r="GR28" i="1" s="1"/>
  <c r="GT19" i="1"/>
  <c r="GU17" i="1"/>
  <c r="GT21" i="1"/>
  <c r="GT18" i="1"/>
  <c r="GT20" i="1" l="1"/>
  <c r="GU19" i="1"/>
  <c r="GU18" i="1"/>
  <c r="GV17" i="1"/>
  <c r="GU21" i="1"/>
  <c r="GX10" i="1"/>
  <c r="GX11" i="1" s="1"/>
  <c r="GX12" i="1" s="1"/>
  <c r="GS16" i="1"/>
  <c r="GS28" i="1" s="1"/>
  <c r="GU20" i="1" l="1"/>
  <c r="GY11" i="1"/>
  <c r="GY12" i="1" s="1"/>
  <c r="GT16" i="1"/>
  <c r="GT28" i="1" s="1"/>
  <c r="GV19" i="1"/>
  <c r="GV18" i="1"/>
  <c r="GW17" i="1"/>
  <c r="GV21" i="1"/>
  <c r="GV20" i="1" l="1"/>
  <c r="GW18" i="1"/>
  <c r="GX17" i="1"/>
  <c r="GW19" i="1"/>
  <c r="GW21" i="1"/>
  <c r="GZ11" i="1"/>
  <c r="GZ12" i="1" s="1"/>
  <c r="GU16" i="1"/>
  <c r="GU28" i="1" s="1"/>
  <c r="GW20" i="1" l="1"/>
  <c r="HA11" i="1"/>
  <c r="HA12" i="1" s="1"/>
  <c r="GV16" i="1"/>
  <c r="GV28" i="1" s="1"/>
  <c r="HA17" i="1"/>
  <c r="GX19" i="1"/>
  <c r="GX18" i="1"/>
  <c r="GX21" i="1"/>
  <c r="GY17" i="1"/>
  <c r="GZ17" i="1" s="1"/>
  <c r="GX20" i="1" l="1"/>
  <c r="HB17" i="1"/>
  <c r="HA19" i="1"/>
  <c r="HG19" i="1" s="1"/>
  <c r="HH19" i="1" s="1"/>
  <c r="HA18" i="1"/>
  <c r="HG18" i="1" s="1"/>
  <c r="HH18" i="1" s="1"/>
  <c r="HA21" i="1"/>
  <c r="HG21" i="1" s="1"/>
  <c r="HH21" i="1" s="1"/>
  <c r="HB11" i="1"/>
  <c r="HB12" i="1" s="1"/>
  <c r="GW16" i="1"/>
  <c r="GW28" i="1" s="1"/>
  <c r="HC11" i="1" l="1"/>
  <c r="HC12" i="1" s="1"/>
  <c r="GX16" i="1"/>
  <c r="HA20" i="1"/>
  <c r="HG20" i="1" s="1"/>
  <c r="HB19" i="1"/>
  <c r="HB18" i="1"/>
  <c r="HC17" i="1"/>
  <c r="HB21" i="1"/>
  <c r="HB20" i="1" l="1"/>
  <c r="HD17" i="1"/>
  <c r="HC19" i="1"/>
  <c r="HC18" i="1"/>
  <c r="HC20" i="1" s="1"/>
  <c r="HC21" i="1"/>
  <c r="GX28" i="1"/>
  <c r="GY16" i="1"/>
  <c r="GY28" i="1" l="1"/>
  <c r="GZ16" i="1"/>
  <c r="GZ28" i="1" s="1"/>
  <c r="HD11" i="1"/>
  <c r="HD12" i="1" s="1"/>
  <c r="HA16" i="1"/>
  <c r="HA28" i="1" s="1"/>
  <c r="HD18" i="1"/>
  <c r="HE17" i="1"/>
  <c r="HD19" i="1"/>
  <c r="HD21" i="1"/>
  <c r="HD20" i="1" l="1"/>
  <c r="HE18" i="1"/>
  <c r="HF17" i="1"/>
  <c r="HE21" i="1"/>
  <c r="HE19" i="1"/>
  <c r="HG17" i="1"/>
  <c r="HH17" i="1" s="1"/>
  <c r="HH20" i="1" s="1"/>
  <c r="HB16" i="1"/>
  <c r="HB28" i="1" s="1"/>
  <c r="HE12" i="1"/>
  <c r="HE20" i="1" l="1"/>
  <c r="HF19" i="1"/>
  <c r="HF21" i="1"/>
  <c r="HF18" i="1"/>
  <c r="HC16" i="1"/>
  <c r="HC28" i="1" s="1"/>
  <c r="HF12" i="1"/>
  <c r="HF20" i="1" l="1"/>
  <c r="HG12" i="1"/>
  <c r="HD16" i="1"/>
  <c r="HD28" i="1" s="1"/>
  <c r="HH12" i="1" l="1"/>
  <c r="HE16" i="1"/>
  <c r="HE28" i="1" s="1"/>
  <c r="HI12" i="1" l="1"/>
  <c r="HF16" i="1"/>
  <c r="HF28" i="1" l="1"/>
  <c r="HJ12" i="1" s="1"/>
  <c r="HG16" i="1"/>
  <c r="HG28" i="1" l="1"/>
  <c r="HH16" i="1"/>
  <c r="HH28" i="1" s="1"/>
</calcChain>
</file>

<file path=xl/sharedStrings.xml><?xml version="1.0" encoding="utf-8"?>
<sst xmlns="http://schemas.openxmlformats.org/spreadsheetml/2006/main" count="2904" uniqueCount="1912">
  <si>
    <t>Idea</t>
  </si>
  <si>
    <t>PyM_Servicios</t>
  </si>
  <si>
    <t>PyM_Productivo</t>
  </si>
  <si>
    <t>NyC_Servicios</t>
  </si>
  <si>
    <t>NyC_Productivo</t>
  </si>
  <si>
    <t>Idea_</t>
  </si>
  <si>
    <t>Proteger_Servicios</t>
  </si>
  <si>
    <t>Madurar_Servicios</t>
  </si>
  <si>
    <t>Proteger_Productivo</t>
  </si>
  <si>
    <t>Madurar_Productivo</t>
  </si>
  <si>
    <t>Nacer_Servicios</t>
  </si>
  <si>
    <t>Crecer_Servicios</t>
  </si>
  <si>
    <t>Nacer_Productivo</t>
  </si>
  <si>
    <t>Crecer_Productivo</t>
  </si>
  <si>
    <t>Padre</t>
  </si>
  <si>
    <t>Contratado</t>
  </si>
  <si>
    <t>Femenino</t>
  </si>
  <si>
    <t>Sin escolaridad</t>
  </si>
  <si>
    <t>Capital de Trabajo</t>
  </si>
  <si>
    <t>Operativo</t>
  </si>
  <si>
    <t>Facebook</t>
  </si>
  <si>
    <t>Alquilado</t>
  </si>
  <si>
    <t>Actividades de alojamiento, posadas, hoteles</t>
  </si>
  <si>
    <t>Hombres</t>
  </si>
  <si>
    <t>Menos de 1 año</t>
  </si>
  <si>
    <t>Si</t>
  </si>
  <si>
    <t>Und.</t>
  </si>
  <si>
    <t>Nacer</t>
  </si>
  <si>
    <t>N/A</t>
  </si>
  <si>
    <t>Mensual</t>
  </si>
  <si>
    <t>Trimestral</t>
  </si>
  <si>
    <t>Venezolano(a)</t>
  </si>
  <si>
    <t>V-</t>
  </si>
  <si>
    <t>Amazonas</t>
  </si>
  <si>
    <t>Mens</t>
  </si>
  <si>
    <t>Madre</t>
  </si>
  <si>
    <t>Comercio (compras/ventas)</t>
  </si>
  <si>
    <t>Fijo</t>
  </si>
  <si>
    <t>Masculino</t>
  </si>
  <si>
    <t>Paralizado, por reactivar</t>
  </si>
  <si>
    <t>Instagram</t>
  </si>
  <si>
    <t>Comodato</t>
  </si>
  <si>
    <t>Actividades financieras (consultoría, trading, criptomonedas)</t>
  </si>
  <si>
    <t>Mujeres</t>
  </si>
  <si>
    <t>Entre 1 y 2 años</t>
  </si>
  <si>
    <t>No</t>
  </si>
  <si>
    <t>Kg.</t>
  </si>
  <si>
    <t>Crecer</t>
  </si>
  <si>
    <t>Semestral</t>
  </si>
  <si>
    <t>Afgano(a)</t>
  </si>
  <si>
    <t>BANCO NACIONAL DE CRÉDITO, C.A. BANCO UNIVERSAL.</t>
  </si>
  <si>
    <t>Trim</t>
  </si>
  <si>
    <t xml:space="preserve">INFORMACION REFERENTE AL REGISTRO EMPRENDER JUNTOS </t>
  </si>
  <si>
    <t>Manufactura (producción)</t>
  </si>
  <si>
    <t>Propietario</t>
  </si>
  <si>
    <t>Bachiller</t>
  </si>
  <si>
    <t>Capital de Trabajo y Activos Fijos</t>
  </si>
  <si>
    <t>Inactivo, nunca a operado</t>
  </si>
  <si>
    <t>Propio</t>
  </si>
  <si>
    <t>Actividades y servicios a las familias y mascotas</t>
  </si>
  <si>
    <t>Ambos</t>
  </si>
  <si>
    <t>Entre 2 y 3 años</t>
  </si>
  <si>
    <t>Cajas.</t>
  </si>
  <si>
    <t>Proteger</t>
  </si>
  <si>
    <t>BANCO PLAZA, C.A., BANCO UNIVERSAL.</t>
  </si>
  <si>
    <t>Apure</t>
  </si>
  <si>
    <t>Sem</t>
  </si>
  <si>
    <t>Numero de Registro Emprender Juntos:</t>
  </si>
  <si>
    <t>Servicios</t>
  </si>
  <si>
    <t>Destajo</t>
  </si>
  <si>
    <t>TSU</t>
  </si>
  <si>
    <t>En proceso de arranque</t>
  </si>
  <si>
    <t>Otro (especifique)</t>
  </si>
  <si>
    <t>Comercio (establecimientos, distribuidoras y otros)</t>
  </si>
  <si>
    <t>Entre 3 y 5 años</t>
  </si>
  <si>
    <t>Sacos.</t>
  </si>
  <si>
    <t>Madurar</t>
  </si>
  <si>
    <t>Árabe</t>
  </si>
  <si>
    <t>BANCO DEL CARIBE C.A., BANCO UNIVERSAL (BANCARIBE).</t>
  </si>
  <si>
    <t>Aragua</t>
  </si>
  <si>
    <t>Turismo</t>
  </si>
  <si>
    <t>Universitario</t>
  </si>
  <si>
    <t>En fase de constitución</t>
  </si>
  <si>
    <t>Más de 3 años</t>
  </si>
  <si>
    <t>Tiktok</t>
  </si>
  <si>
    <t>Comunicaciones, información, audiovisuales, medios digitales</t>
  </si>
  <si>
    <t>Entre 5 y 7 años</t>
  </si>
  <si>
    <t>Paquete.</t>
  </si>
  <si>
    <t>Argentino(a)</t>
  </si>
  <si>
    <t>BANCO SOFITASA BANCO UNIVERSAL, C.A.</t>
  </si>
  <si>
    <t>Barinas</t>
  </si>
  <si>
    <t>CONDICIONES DEL FINANCIAMIENTO</t>
  </si>
  <si>
    <t>Postgrado</t>
  </si>
  <si>
    <t>Construyendo ideas</t>
  </si>
  <si>
    <t>Sin actividad</t>
  </si>
  <si>
    <t>No Posee / Otra</t>
  </si>
  <si>
    <t>Más de 5</t>
  </si>
  <si>
    <t>entretenimiento, recreación y arte</t>
  </si>
  <si>
    <t>Entre 7 y 10 años</t>
  </si>
  <si>
    <t>Pieza.</t>
  </si>
  <si>
    <t>Australiano(a)</t>
  </si>
  <si>
    <t>BANCO DEL TESORO, C.A., BANCO UNIVERSAL.</t>
  </si>
  <si>
    <t>Tipo de Financiamiento:</t>
  </si>
  <si>
    <t>Destino del Financiamiento:</t>
  </si>
  <si>
    <t>Area Económica:</t>
  </si>
  <si>
    <t>Otros servicios profesionales (oficios especializados y técnicos)</t>
  </si>
  <si>
    <t>Más de 10 años</t>
  </si>
  <si>
    <t>Litros.</t>
  </si>
  <si>
    <t>Belga</t>
  </si>
  <si>
    <t>BANCO EXTERIOR, C.A., BANCO UNIVERSAL.</t>
  </si>
  <si>
    <t>Carabobo</t>
  </si>
  <si>
    <t>Servicios de alimentos y bebidas, restaurantes y puestos de comida</t>
  </si>
  <si>
    <t>Metros.</t>
  </si>
  <si>
    <t>Boliviano(a)</t>
  </si>
  <si>
    <t>BANCO DE LA FUERZA ARMADA NACIONAL BOLIVARIANA, BANCO UNIVERSAL, C.A. (BANFANB).</t>
  </si>
  <si>
    <t>Cojedes</t>
  </si>
  <si>
    <t>Actividad General:</t>
  </si>
  <si>
    <t>Plazo (Meses):</t>
  </si>
  <si>
    <t xml:space="preserve">Servicios de atención de la salud </t>
  </si>
  <si>
    <t>Horas.</t>
  </si>
  <si>
    <t>Brasileño(a)</t>
  </si>
  <si>
    <t>BFC BANCO FONDO COMUN, C.A. BANCO UNIVERSAL.</t>
  </si>
  <si>
    <t>Delta_Amacuro</t>
  </si>
  <si>
    <t>Servicios de distribución de agua, gestión de desechos y actividades de saneamiento</t>
  </si>
  <si>
    <t>Kit.</t>
  </si>
  <si>
    <t>Camboyano(a)</t>
  </si>
  <si>
    <t>BANPLUS BANCO UNIVERSAL, C.A.</t>
  </si>
  <si>
    <t>Dependencias_Federales</t>
  </si>
  <si>
    <t>Flujo de Caja Proyectado</t>
  </si>
  <si>
    <t>Mes 0</t>
  </si>
  <si>
    <t>Mes 1</t>
  </si>
  <si>
    <t>Mes 2</t>
  </si>
  <si>
    <t>Mes 3</t>
  </si>
  <si>
    <t>Mes 4</t>
  </si>
  <si>
    <t>Mes 5</t>
  </si>
  <si>
    <t>Mes 6</t>
  </si>
  <si>
    <t>Total Semestre</t>
  </si>
  <si>
    <t>Mes 7</t>
  </si>
  <si>
    <t>Mes 8</t>
  </si>
  <si>
    <t>Mes 9</t>
  </si>
  <si>
    <t>Mes 10</t>
  </si>
  <si>
    <t>Mes 11</t>
  </si>
  <si>
    <t>Mes 12</t>
  </si>
  <si>
    <t>Total Acumulado</t>
  </si>
  <si>
    <t>Mes 13</t>
  </si>
  <si>
    <t>Mes 14</t>
  </si>
  <si>
    <t>Mes 15</t>
  </si>
  <si>
    <t>Mes 16</t>
  </si>
  <si>
    <t>Mes 17</t>
  </si>
  <si>
    <t>Mes 18</t>
  </si>
  <si>
    <t>Total</t>
  </si>
  <si>
    <t>DATOS PERSONALES DEL SOLICITANTE / REPRESENTANTE LEGAL</t>
  </si>
  <si>
    <t>Servicios de enseñanza, formación, capacitación</t>
  </si>
  <si>
    <t>Consulta.</t>
  </si>
  <si>
    <t>Gto Amin.</t>
  </si>
  <si>
    <t>Canadiense</t>
  </si>
  <si>
    <t>100% BANCO, BANCO UNIVERSAL, C.A.</t>
  </si>
  <si>
    <t>Distrito_Capital</t>
  </si>
  <si>
    <t>Saldo Inicial</t>
  </si>
  <si>
    <t>Apellidos:</t>
  </si>
  <si>
    <t>Nombres:</t>
  </si>
  <si>
    <t>Fecha de Nacimiento:</t>
  </si>
  <si>
    <t>Servicios de soporte (administrativo, seguridad y otros)</t>
  </si>
  <si>
    <t>Servicio.</t>
  </si>
  <si>
    <t>VAN</t>
  </si>
  <si>
    <t>Chileno(a)</t>
  </si>
  <si>
    <t>BANCO PROVINCIAL, S.A. BANCO UNIVERSAL.</t>
  </si>
  <si>
    <t>Ventas</t>
  </si>
  <si>
    <t>Servicios profesionales</t>
  </si>
  <si>
    <t>Plato.</t>
  </si>
  <si>
    <t>Chino(a)</t>
  </si>
  <si>
    <t>BANCO BICENTENARIO, DEL PUEBLO, DE LA CLASE OBRERA, MUJER Y COMUNAS, BANCO UNIVERSAL, C.A.</t>
  </si>
  <si>
    <t>Costos de ventas</t>
  </si>
  <si>
    <t xml:space="preserve">Estado civil: </t>
  </si>
  <si>
    <t>Carga familiar:</t>
  </si>
  <si>
    <t>Nivel académico:</t>
  </si>
  <si>
    <t>Nacionalidad:</t>
  </si>
  <si>
    <t>SI(N6=EI3;EJ7;SI(N6=EI4;EJ7;SI(N6=EI5;EJ7;SI(N6=EI6;EJ7;SI(N6=EI7;EJ7;SI(N6=EI2;Operativo))))))</t>
  </si>
  <si>
    <t>Transporte y almacenamiento</t>
  </si>
  <si>
    <t>Hospedaje.</t>
  </si>
  <si>
    <t>Tir</t>
  </si>
  <si>
    <t>Colombiano(a)</t>
  </si>
  <si>
    <t>BANCO DE VENEZUELA, S.A. BANCO UNIVERSAL.</t>
  </si>
  <si>
    <t>Lara</t>
  </si>
  <si>
    <t>Otros Gastos</t>
  </si>
  <si>
    <t>Viaje.</t>
  </si>
  <si>
    <t>Coreano(a)</t>
  </si>
  <si>
    <t>BANCO AGRÍCOLA DE VENEZUELA, C.A.</t>
  </si>
  <si>
    <t>Disp. Operativa</t>
  </si>
  <si>
    <t>Condición de vivienda familiar:</t>
  </si>
  <si>
    <t>Específique:</t>
  </si>
  <si>
    <t>Ruta.</t>
  </si>
  <si>
    <t>Costarricense</t>
  </si>
  <si>
    <t>BANESCO BANCO UNIVERSAL, C.A.</t>
  </si>
  <si>
    <t>Miranda</t>
  </si>
  <si>
    <t>Otros Ingresos Netos</t>
  </si>
  <si>
    <t>Guacal.</t>
  </si>
  <si>
    <t>Cubano(a)</t>
  </si>
  <si>
    <t>BANCO CARONÍ, C.A., BANCO UNIVERSAL.</t>
  </si>
  <si>
    <t>Monagas</t>
  </si>
  <si>
    <t>Dirección:</t>
  </si>
  <si>
    <t>Cabezas.</t>
  </si>
  <si>
    <t>Danes(a)</t>
  </si>
  <si>
    <t>MERCANTIL, C.A., BANCO UNIVERSAL.</t>
  </si>
  <si>
    <t>Nueva_Esparta</t>
  </si>
  <si>
    <t>Otros Gastos Bancarios</t>
  </si>
  <si>
    <t>Calle / Avenida / Vereda / Esquina:</t>
  </si>
  <si>
    <t>Ecuatoriano(a)</t>
  </si>
  <si>
    <t>BANCO ACTIVO C.A., BANCO UNIVERSAL.</t>
  </si>
  <si>
    <t>Portuguesa</t>
  </si>
  <si>
    <t>Uso de Fondos Act Fijo</t>
  </si>
  <si>
    <t>Egipcio(a)</t>
  </si>
  <si>
    <t>VENEZOLANO DE CRÉDITO, S.A., BANCO UNIVERSAL.</t>
  </si>
  <si>
    <t>Sucre</t>
  </si>
  <si>
    <t>Uso de Fondos Cap de trab</t>
  </si>
  <si>
    <t>Estado:</t>
  </si>
  <si>
    <t>Municipio:</t>
  </si>
  <si>
    <t>Parroquia:</t>
  </si>
  <si>
    <t>Salvadoreño(a)</t>
  </si>
  <si>
    <t>BANCAMIGA BANCO UNIVERSAL, C.A.</t>
  </si>
  <si>
    <t>Cuota Financiera</t>
  </si>
  <si>
    <t>Escoces(a)</t>
  </si>
  <si>
    <t>MI BANCO, BANCO MICROFINANCIERO, C.A.</t>
  </si>
  <si>
    <t>Trujillo</t>
  </si>
  <si>
    <t>Saldo Final</t>
  </si>
  <si>
    <t>Número de teléfono local:</t>
  </si>
  <si>
    <t>Número de teléfono celular:</t>
  </si>
  <si>
    <t>Español(a)</t>
  </si>
  <si>
    <t>BANCRECER, S.A. BANCO MICROFINANCIERO.</t>
  </si>
  <si>
    <t>Yaracuy</t>
  </si>
  <si>
    <t>VAN 1</t>
  </si>
  <si>
    <t>Tir1</t>
  </si>
  <si>
    <t>Estadounidense(a)</t>
  </si>
  <si>
    <t>Zulia</t>
  </si>
  <si>
    <t>VAN 2</t>
  </si>
  <si>
    <t>Tir2</t>
  </si>
  <si>
    <t>Correo electrónico:</t>
  </si>
  <si>
    <t>Dirección de red social:</t>
  </si>
  <si>
    <t>Estonio(a)</t>
  </si>
  <si>
    <t>La_Guaira</t>
  </si>
  <si>
    <t>VAN 3</t>
  </si>
  <si>
    <t>Tir3</t>
  </si>
  <si>
    <t>Etiope</t>
  </si>
  <si>
    <t>Profesión u oficio:</t>
  </si>
  <si>
    <t xml:space="preserve"> </t>
  </si>
  <si>
    <t>DATOS DEL CÓNYUGE (SI APLICA)</t>
  </si>
  <si>
    <t>Finlandesa(a)</t>
  </si>
  <si>
    <t xml:space="preserve">Municipio_Autònomo_Atabapo                         </t>
  </si>
  <si>
    <t xml:space="preserve">Municipio_Aragua                                   </t>
  </si>
  <si>
    <t xml:space="preserve">Municipio_Biruaca                                  </t>
  </si>
  <si>
    <t>Municipio_Carlos_Arvelo</t>
  </si>
  <si>
    <t>Municipio_Casacoima</t>
  </si>
  <si>
    <t>Municipio_Chaguaramas</t>
  </si>
  <si>
    <t xml:space="preserve">010101 - Parroquia Altagracia                               </t>
  </si>
  <si>
    <t xml:space="preserve">Municipio_Autònomo_Atures                          </t>
  </si>
  <si>
    <t xml:space="preserve">Municipio_Fernando_de_Peñalver                     </t>
  </si>
  <si>
    <t xml:space="preserve">Municipio_Muñoz                                    </t>
  </si>
  <si>
    <t>Municipio_Diego_Ibarra</t>
  </si>
  <si>
    <t>Municipio_Pedernales</t>
  </si>
  <si>
    <t>Municipio_El_Socorro</t>
  </si>
  <si>
    <t>Gales(a)</t>
  </si>
  <si>
    <t xml:space="preserve">010102 - Parroquia Antímano                                 </t>
  </si>
  <si>
    <t xml:space="preserve">Municipio_Autònomo_Autana                          </t>
  </si>
  <si>
    <t xml:space="preserve">Municipio_Francisco_del_Carmen_Carvajal            </t>
  </si>
  <si>
    <t xml:space="preserve">Municipio_Páez                                     </t>
  </si>
  <si>
    <t>Municipio_Guacara</t>
  </si>
  <si>
    <t>Municipio_Tucupita</t>
  </si>
  <si>
    <t>Municipio_San_Gerónimo_de_Guayabal</t>
  </si>
  <si>
    <t>Griego(a)</t>
  </si>
  <si>
    <t xml:space="preserve">010103 - Parroquia Candelaria                               </t>
  </si>
  <si>
    <t xml:space="preserve">Municipio_Autònomo_Maroa                        </t>
  </si>
  <si>
    <t xml:space="preserve">Municipio_Francisco_de_Miranda                     </t>
  </si>
  <si>
    <t xml:space="preserve">Municipio_Pedro_Camejo                             </t>
  </si>
  <si>
    <t>Municipio_Juan_José_Mora</t>
  </si>
  <si>
    <t>Municipio_Leonardo_Infante</t>
  </si>
  <si>
    <t>Guatemalteco(a)</t>
  </si>
  <si>
    <t xml:space="preserve">010104 - Parroquia Caricuao                                 </t>
  </si>
  <si>
    <t xml:space="preserve">Municipio_Autònomo_Manapiare                       </t>
  </si>
  <si>
    <t xml:space="preserve">Municipio_Guanta                                   </t>
  </si>
  <si>
    <t xml:space="preserve">Municipio_Rómulo_Gallegos                          </t>
  </si>
  <si>
    <t>Municipio_Libertador3</t>
  </si>
  <si>
    <t xml:space="preserve">100101 - Parroquia Curiapo 1/                               </t>
  </si>
  <si>
    <t>Municipio_Las_Mercedes</t>
  </si>
  <si>
    <t>Haitiano(a)</t>
  </si>
  <si>
    <t xml:space="preserve">010105 - Parroquia Catedral                                 </t>
  </si>
  <si>
    <t xml:space="preserve">Municipio_Autònomo_Río_Negro                       </t>
  </si>
  <si>
    <t xml:space="preserve">Municipio_Independencia                            </t>
  </si>
  <si>
    <t xml:space="preserve">Municipio_San_Fernando                             </t>
  </si>
  <si>
    <t>Municipio_Los_Guayos</t>
  </si>
  <si>
    <t xml:space="preserve">100102 - Parroquia Almirante Luis Brión 1/                  </t>
  </si>
  <si>
    <t>Municipio_Julián_Mellado</t>
  </si>
  <si>
    <t xml:space="preserve">010106 - Parroquia Coche 1/                                 </t>
  </si>
  <si>
    <t xml:space="preserve">Municipio_Juan_Antonio_Sotillo                 </t>
  </si>
  <si>
    <t>Municipio_Miranda</t>
  </si>
  <si>
    <t xml:space="preserve">100103 - Parroquia Francisco Aniceto Lugo 1/                </t>
  </si>
  <si>
    <t>Municipio_Francisco_de_Miranda2</t>
  </si>
  <si>
    <t>Tipo de relación:</t>
  </si>
  <si>
    <t>Número telefónico:</t>
  </si>
  <si>
    <t>Indones(a)</t>
  </si>
  <si>
    <t xml:space="preserve">010109 - Parroquia El Recreo                                </t>
  </si>
  <si>
    <t xml:space="preserve">020102 - Parroquia Marawaka 1/                               </t>
  </si>
  <si>
    <t xml:space="preserve">Municipio_Libertad                                 </t>
  </si>
  <si>
    <t xml:space="preserve">040103 - Parroquia El Yagual                                </t>
  </si>
  <si>
    <t>Municipio_Puerto_Cabello</t>
  </si>
  <si>
    <t xml:space="preserve">100106 - Parroquia Santos de Abelgas 1/                     </t>
  </si>
  <si>
    <t>Municipio_José_Félix_Ribas2</t>
  </si>
  <si>
    <t>Iraquí</t>
  </si>
  <si>
    <t xml:space="preserve">010111 - Parroquia La Pastora                               </t>
  </si>
  <si>
    <t xml:space="preserve">020104 - Parroquia Sierra Parima 1/                          </t>
  </si>
  <si>
    <t xml:space="preserve">Municipio_Pedro_María_Freites                 </t>
  </si>
  <si>
    <t xml:space="preserve">040105 - Parroquia Mucuritas                                </t>
  </si>
  <si>
    <t>Municipio_San_Joaquín</t>
  </si>
  <si>
    <t xml:space="preserve">100201 - Parroquia Imataca 2/                               </t>
  </si>
  <si>
    <t>Municipio_San_José_de_Guaribe</t>
  </si>
  <si>
    <t xml:space="preserve">010113 - Parroquia Macarao                                  </t>
  </si>
  <si>
    <t xml:space="preserve">020201 - Parroquia Ucata 2/                                  </t>
  </si>
  <si>
    <t xml:space="preserve">Municipio_San_José_de_Guanipa                 </t>
  </si>
  <si>
    <t>Municipio_Miguel_Peña</t>
  </si>
  <si>
    <t xml:space="preserve">100203 - Parroquia Juan Bautista Arismendi 2/               </t>
  </si>
  <si>
    <t>Municipio_Pedro_Zaraza</t>
  </si>
  <si>
    <t>Israelí</t>
  </si>
  <si>
    <t xml:space="preserve">010114 - Parroquia San Agustín                              </t>
  </si>
  <si>
    <t xml:space="preserve">020202 - Parroquia Yapacana 2/                              </t>
  </si>
  <si>
    <t xml:space="preserve">040201 - Parroquia Urbana Biruaca                           </t>
  </si>
  <si>
    <t xml:space="preserve">100204 - Parroquia Manuel Piar 2/                           </t>
  </si>
  <si>
    <t>Italiano(a)</t>
  </si>
  <si>
    <t xml:space="preserve">010115 - Parroquia San Bernardino 4/                        </t>
  </si>
  <si>
    <t xml:space="preserve">020203 - Parroquia Caname 2/                                </t>
  </si>
  <si>
    <t xml:space="preserve">Municipio_Santa_Ana                           </t>
  </si>
  <si>
    <t xml:space="preserve">080101 - Parroquia Urbana Bejuma                            </t>
  </si>
  <si>
    <t xml:space="preserve">100205 - Parroquia Rómulo Gallegos 2/                       </t>
  </si>
  <si>
    <t xml:space="preserve">120101 - Parroquia Capital Camaguán                         </t>
  </si>
  <si>
    <t xml:space="preserve">010116 - Parroquia San José                                 </t>
  </si>
  <si>
    <t xml:space="preserve">Municipio_Simón_Bolívar                       </t>
  </si>
  <si>
    <t xml:space="preserve">040301 - Parroquia Urbana Bruzual                           </t>
  </si>
  <si>
    <t xml:space="preserve">080102 - Parroquia No Urbana Canoabo                        </t>
  </si>
  <si>
    <t xml:space="preserve">120102 - Parroquia Puerto Miranda 2/                        </t>
  </si>
  <si>
    <t xml:space="preserve">020301 - Parroquia Fernando Girón Tovar 3/                  </t>
  </si>
  <si>
    <t>Laosiano(a)</t>
  </si>
  <si>
    <t xml:space="preserve">010118 - Parroquia San Pedro 5/                             </t>
  </si>
  <si>
    <t xml:space="preserve">020302 - Parroquia Luis Alberto Gómez 3/                    </t>
  </si>
  <si>
    <t xml:space="preserve">Municipio_Sir_Arthur_Mc_Gregor                </t>
  </si>
  <si>
    <t xml:space="preserve">040303 - Parroquia Quintero                                 </t>
  </si>
  <si>
    <t xml:space="preserve">100302 - Parroquia Luis Beltrán Prieto Figueroa 4/          </t>
  </si>
  <si>
    <t>Total Activo</t>
  </si>
  <si>
    <t>Malayo(a)</t>
  </si>
  <si>
    <t xml:space="preserve">010120 - Parroquia Santa Teresa                             </t>
  </si>
  <si>
    <t xml:space="preserve">040305 - Parroquia San Vicente                              </t>
  </si>
  <si>
    <t xml:space="preserve">080202 - Parroquia No Urbana Belén                          </t>
  </si>
  <si>
    <t xml:space="preserve">100401 - Parroquia San José 5/                              </t>
  </si>
  <si>
    <t>Puertorriqueño</t>
  </si>
  <si>
    <t xml:space="preserve">020602 - Parroquia Medio Ventuari 7/                        </t>
  </si>
  <si>
    <t xml:space="preserve">030401 - Parroquia Valle de Guanape 2/                      </t>
  </si>
  <si>
    <t xml:space="preserve">080502 - Parroquia No Urbana Urama                          </t>
  </si>
  <si>
    <t>FALCON</t>
  </si>
  <si>
    <t xml:space="preserve">120603 - Parroquia Santa Rita de Manapire                   </t>
  </si>
  <si>
    <t>Dominicano(a)</t>
  </si>
  <si>
    <t xml:space="preserve">Municipio_Libertador_01                       </t>
  </si>
  <si>
    <t xml:space="preserve">020603 - Parroquia Bajo Ventuari 7/                         </t>
  </si>
  <si>
    <t xml:space="preserve">030402 - Parroquia Santa Bárbara 3/                         </t>
  </si>
  <si>
    <t xml:space="preserve">040601 - Parroquia Urbana Elorza                            </t>
  </si>
  <si>
    <t>Municipio_Acosta</t>
  </si>
  <si>
    <t>Rumano(a)</t>
  </si>
  <si>
    <t xml:space="preserve">040602 - Parroquia La Trinidad                              </t>
  </si>
  <si>
    <t xml:space="preserve">080601 - Parroquia Urbana Tocuyito                          </t>
  </si>
  <si>
    <t>Municipio_Bolívar2</t>
  </si>
  <si>
    <t xml:space="preserve">120701 - Parroquia Capital El Sombrero                      </t>
  </si>
  <si>
    <t>Ruso(a)</t>
  </si>
  <si>
    <t xml:space="preserve">Municipio_San_Casimiro                             </t>
  </si>
  <si>
    <t xml:space="preserve">020701 - Parroquia Solano 8/                                 </t>
  </si>
  <si>
    <t xml:space="preserve">030501 - Parroquia Capital Francisco de Miranda 1/          </t>
  </si>
  <si>
    <t xml:space="preserve">080602 - Parroquia Urbana Independencia                     </t>
  </si>
  <si>
    <t>Municipio_Buchivacoa</t>
  </si>
  <si>
    <t xml:space="preserve">120702 - Parroquia Sosa 8/                                  </t>
  </si>
  <si>
    <t>Sueco(a)</t>
  </si>
  <si>
    <t xml:space="preserve">020702 - Parroquia Casiquiare 8/                             </t>
  </si>
  <si>
    <t xml:space="preserve">030502 - Parroquia Atapirire                                </t>
  </si>
  <si>
    <t xml:space="preserve">040701 - Parroquia Urbana San Fernando                      </t>
  </si>
  <si>
    <t>Municipio_Cacique_Manaure</t>
  </si>
  <si>
    <t>Suizo(a)</t>
  </si>
  <si>
    <t xml:space="preserve">Municipio_Santiago_Mariño                          </t>
  </si>
  <si>
    <t xml:space="preserve">020703 - Parroquia Cocuy 8/                                  </t>
  </si>
  <si>
    <t xml:space="preserve">030503 - Parroquia Boca del Pao                             </t>
  </si>
  <si>
    <t xml:space="preserve">040702 - Parroquia El Recreo                                </t>
  </si>
  <si>
    <t xml:space="preserve">080701 - Parroquia Urbana Los Guayos                        </t>
  </si>
  <si>
    <t>Municipio_Carirubana</t>
  </si>
  <si>
    <t xml:space="preserve">120801 - Parroquia Capital Calabozo                         </t>
  </si>
  <si>
    <t>Tailandes(a)</t>
  </si>
  <si>
    <t xml:space="preserve">Municipio_Santos_Michelena                         </t>
  </si>
  <si>
    <t xml:space="preserve">030504 - Parroquia El Pao                                   </t>
  </si>
  <si>
    <t xml:space="preserve">040703 - Parroquia Peñalver                                 </t>
  </si>
  <si>
    <t>Municipio_Colina</t>
  </si>
  <si>
    <t xml:space="preserve">120802 - Parroquia El Calvario                              </t>
  </si>
  <si>
    <t>Ucraniano(a)</t>
  </si>
  <si>
    <t xml:space="preserve">Municipio_Urdaneta                                 </t>
  </si>
  <si>
    <t xml:space="preserve">Municipio_Alberto_Arvelo_Torrealba                 </t>
  </si>
  <si>
    <t xml:space="preserve">030601 - Parroquia Guanta 5/                                </t>
  </si>
  <si>
    <t>BOLIVAR</t>
  </si>
  <si>
    <t xml:space="preserve">080901 - Parroquia Urbana Montalbán                         </t>
  </si>
  <si>
    <t>Municipio_Falcón2</t>
  </si>
  <si>
    <t>Uruguayo(a)</t>
  </si>
  <si>
    <t xml:space="preserve">Municipio_Zamora                                   </t>
  </si>
  <si>
    <t>Municipio_Antonio_José_de_Sucre</t>
  </si>
  <si>
    <t xml:space="preserve">030602 - Parroquia Chorrerón 6/                             </t>
  </si>
  <si>
    <t>Municipio_Caroní</t>
  </si>
  <si>
    <t>Municipio_Federación</t>
  </si>
  <si>
    <t xml:space="preserve">120901 - Parroquia Capital Altagracia de Orituco            </t>
  </si>
  <si>
    <t>Vietnamita(a)</t>
  </si>
  <si>
    <t xml:space="preserve">Municipio_Francisco_Linares_Alcántara         </t>
  </si>
  <si>
    <t>Municipio_Arismendi</t>
  </si>
  <si>
    <t>Municipio_Cedeño</t>
  </si>
  <si>
    <t xml:space="preserve">081001 - Parroquia Urbana Naguanagua                        </t>
  </si>
  <si>
    <t>Municipio_Jacura</t>
  </si>
  <si>
    <t xml:space="preserve">120902 - Parroquia Lezama                                   </t>
  </si>
  <si>
    <t xml:space="preserve">Municipio_Ocumare_de_La_Costa_de_Oro          </t>
  </si>
  <si>
    <t>Municipio_Barinas</t>
  </si>
  <si>
    <t xml:space="preserve">030701 - Parroquia Capital Independencia 1/                 </t>
  </si>
  <si>
    <t>Municipio_El_Callao</t>
  </si>
  <si>
    <t>Municipio_Los_Taques</t>
  </si>
  <si>
    <t xml:space="preserve">120903 - Parroquia Libertad de Orituco                      </t>
  </si>
  <si>
    <t>Municipio_Bolívar</t>
  </si>
  <si>
    <t xml:space="preserve">030702 - Parroquia Mamo                                     </t>
  </si>
  <si>
    <t>Municipio_Gran_Sabana</t>
  </si>
  <si>
    <t xml:space="preserve">081101 - Parroquia Urbana Bartolomé Salom                   </t>
  </si>
  <si>
    <t>Municipio_Mauroa</t>
  </si>
  <si>
    <t xml:space="preserve">120904 - Parroquia Paso Real de Macaira 9/                  </t>
  </si>
  <si>
    <t xml:space="preserve">050101 - No posee Parroquia                 </t>
  </si>
  <si>
    <t>Municipio_Cruz_Paredes</t>
  </si>
  <si>
    <t>Municipio_Heres</t>
  </si>
  <si>
    <t xml:space="preserve">081102 - Parroquia Urbana Democracia                        </t>
  </si>
  <si>
    <t>Municipio_Miranda2</t>
  </si>
  <si>
    <t xml:space="preserve">120905 - Parroquia San Francisco de Macaira                 </t>
  </si>
  <si>
    <t>Municipio_Ezequiel_Zamora</t>
  </si>
  <si>
    <t xml:space="preserve">030801 - Parroquia Capital Puerto La Cruz                   </t>
  </si>
  <si>
    <t>Municipio_Piar</t>
  </si>
  <si>
    <t xml:space="preserve">081103 - Parroquia Urbana Fraternidad                       </t>
  </si>
  <si>
    <t>Municipio_Monseñor_Iturriza</t>
  </si>
  <si>
    <t xml:space="preserve">120906 - Parroquia San Rafael de Orituco                    </t>
  </si>
  <si>
    <t xml:space="preserve">050201 - Parroquia Capital Camatagua 1/                     </t>
  </si>
  <si>
    <t>Municipio_Obispos</t>
  </si>
  <si>
    <t xml:space="preserve">030802 - Parroquia Pozuelos                                 </t>
  </si>
  <si>
    <t>Municipio_Raúl_Leoni</t>
  </si>
  <si>
    <t xml:space="preserve">081104 - Parroquia Urbana Goaigoaza                         </t>
  </si>
  <si>
    <t>Municipio_Palmasola</t>
  </si>
  <si>
    <t xml:space="preserve">120907 - Parroquia Soublette                                </t>
  </si>
  <si>
    <t xml:space="preserve">050202 - Parroquia No Urbana Carmen de Cura                 </t>
  </si>
  <si>
    <t>Municipio_Pedraza</t>
  </si>
  <si>
    <t>Municipio_Roscio</t>
  </si>
  <si>
    <t xml:space="preserve">081105 - Parroquia Urbana Juan José Flores                  </t>
  </si>
  <si>
    <t>Municipio_Petit</t>
  </si>
  <si>
    <t xml:space="preserve">050303 - Parroquia Urbana Las Delicias 8/                    </t>
  </si>
  <si>
    <t>Municipio_Andrés_Eloy_Blanco</t>
  </si>
  <si>
    <t>Municipio_Padre_Pedro_Chien</t>
  </si>
  <si>
    <t xml:space="preserve">081108 - Parroquia No Urbana Patanemo                       </t>
  </si>
  <si>
    <t>Municipio_Silva</t>
  </si>
  <si>
    <t xml:space="preserve">121003 - Parroquia San José de Tiznados                     </t>
  </si>
  <si>
    <t xml:space="preserve">050304 - Parroquia Urbana Madre María de San José 8/         </t>
  </si>
  <si>
    <t>Municipio_José_Antonio_Páez</t>
  </si>
  <si>
    <t xml:space="preserve">031001 - Parroquia Capital José Gregorio Monagas 1/         </t>
  </si>
  <si>
    <t>Municipio_Sucre2</t>
  </si>
  <si>
    <t xml:space="preserve">121004 - Parroquia San Lorenzo de Tiznados 11/              </t>
  </si>
  <si>
    <t xml:space="preserve">050305 - Parroquia Urbana Joaquín Crespo 8/                  </t>
  </si>
  <si>
    <t xml:space="preserve">031002 - Parroquia Piar                                     </t>
  </si>
  <si>
    <t xml:space="preserve">081201 - Parroquia Urbana San Diego                         </t>
  </si>
  <si>
    <t>Municipio_Tocópero</t>
  </si>
  <si>
    <t xml:space="preserve">060408 - Parroquia Rómulo Betancourt 4/                     </t>
  </si>
  <si>
    <t xml:space="preserve">070401 - Sección Capital Gran Sabana 14/                    </t>
  </si>
  <si>
    <t>Municipio_Lima_Blanco</t>
  </si>
  <si>
    <t xml:space="preserve">110401 - No Posee Parroquia                            </t>
  </si>
  <si>
    <t>Municipio_Jiménez</t>
  </si>
  <si>
    <t>Apellidos y Nombres:</t>
  </si>
  <si>
    <t>Número de Rif:</t>
  </si>
  <si>
    <t xml:space="preserve">050901 - Parroquia Capital San Casimiro 1/                  </t>
  </si>
  <si>
    <t xml:space="preserve">060409 - Parroquia Corazón de Jesús 4/                      </t>
  </si>
  <si>
    <t xml:space="preserve">031501 - No Posee Parroquia                   </t>
  </si>
  <si>
    <t xml:space="preserve">070402 - Parroquia Ikabarú 8/                               </t>
  </si>
  <si>
    <t>Municipio_Pao_de_San_Juan_Bautista</t>
  </si>
  <si>
    <t>Municipio_Morán</t>
  </si>
  <si>
    <t xml:space="preserve">050902 - Parroquia No Urbana Güiripa                        </t>
  </si>
  <si>
    <t xml:space="preserve">060410 - Parroquia Ramón Ignacio Méndez 4/                  </t>
  </si>
  <si>
    <t>Municipio_Ricaurte</t>
  </si>
  <si>
    <t xml:space="preserve">110501 - Parroquia Carirubana                               </t>
  </si>
  <si>
    <t>Municipio_Palavecino</t>
  </si>
  <si>
    <t>REFERENCIAS COMERCIALES</t>
  </si>
  <si>
    <t xml:space="preserve">051101 - Parroquia Capital Santiago Mariño 1/               </t>
  </si>
  <si>
    <t xml:space="preserve">060501 - Parroquia Barinitas                                </t>
  </si>
  <si>
    <t xml:space="preserve">070506 - Parroquia Vista Hermosa 9/                         </t>
  </si>
  <si>
    <t xml:space="preserve">090101 - Parroquia Cojedes                                  </t>
  </si>
  <si>
    <t xml:space="preserve">110602 - Parroquia Acurigua                                 </t>
  </si>
  <si>
    <t xml:space="preserve">130102 - Parroquia Quebrada Honda de Guache 1/              </t>
  </si>
  <si>
    <t>Número de RIF:</t>
  </si>
  <si>
    <t xml:space="preserve">051102 - Parroquia No Urbana Arévalo Aponte 6/              </t>
  </si>
  <si>
    <t xml:space="preserve">060502 - Parroquia Altamira                                 </t>
  </si>
  <si>
    <t xml:space="preserve">031801 - Parroquia El Carmen                                </t>
  </si>
  <si>
    <t xml:space="preserve">070507 - Parroquia Orinoco 10/                              </t>
  </si>
  <si>
    <t xml:space="preserve">090102 - Parroquia Juan de Mata Suárez                      </t>
  </si>
  <si>
    <t xml:space="preserve">110603 - Parroquia Guaibacoa                                </t>
  </si>
  <si>
    <t xml:space="preserve">130103 - Parroquia Yacambú                                  </t>
  </si>
  <si>
    <t xml:space="preserve">051103 - Parroquia No Urbana Chuao                          </t>
  </si>
  <si>
    <t xml:space="preserve">060503 - Parroquia Calderas                                 </t>
  </si>
  <si>
    <t xml:space="preserve">031802 - Parroquia San Cristóbal                            </t>
  </si>
  <si>
    <t xml:space="preserve">070508 - Parroquia Panapana 11/                             </t>
  </si>
  <si>
    <t xml:space="preserve">110604 - Parroquia Las Calderas 5/                          </t>
  </si>
  <si>
    <t>INFORMACION REFERENTE AL EMPRENDIMIENTO</t>
  </si>
  <si>
    <t xml:space="preserve">051105 - Parroquia No Urbana Alfredo Pacheco Miranda 7/     </t>
  </si>
  <si>
    <t xml:space="preserve">060601 - Parroquia Barrancas                                </t>
  </si>
  <si>
    <t xml:space="preserve">031804 - Parroquia Caigua                                   </t>
  </si>
  <si>
    <t xml:space="preserve">130202 - Parroquia José María Blanco                        </t>
  </si>
  <si>
    <t xml:space="preserve">060602 - Parroquia El Socorro 5/                            </t>
  </si>
  <si>
    <t xml:space="preserve">031805 - Parroquia El Pilar                                 </t>
  </si>
  <si>
    <t xml:space="preserve">070601 - Sección Capital Piar 14/                           </t>
  </si>
  <si>
    <t xml:space="preserve">090301 - Parroquia El Baúl                                  </t>
  </si>
  <si>
    <t xml:space="preserve">110701 - No Posee Parroquia                            </t>
  </si>
  <si>
    <t xml:space="preserve">051201 - Parroquia Capital Santos Michelena 1/              </t>
  </si>
  <si>
    <t xml:space="preserve">060603 - Parroquia Masparrito 5/                            </t>
  </si>
  <si>
    <t xml:space="preserve">031806 - Parroquia Naricual                                 </t>
  </si>
  <si>
    <t xml:space="preserve">070602 - Parroquia Andrés Eloy Blanco                       </t>
  </si>
  <si>
    <t xml:space="preserve">090302 - Parroquia Sucre                                    </t>
  </si>
  <si>
    <t xml:space="preserve">130301 - Parroquia Catedral                                 </t>
  </si>
  <si>
    <t xml:space="preserve">051202 - Parroquia No Urbana Tiara                          </t>
  </si>
  <si>
    <t xml:space="preserve">070603 - Parroquia Pedro Cova                               </t>
  </si>
  <si>
    <t xml:space="preserve">110801 - Parroquia Pedregal                                 </t>
  </si>
  <si>
    <t xml:space="preserve">130302 - Parroquia Concepción                               </t>
  </si>
  <si>
    <t xml:space="preserve">060701 - Parroquia Santa Bárbara                            </t>
  </si>
  <si>
    <t xml:space="preserve">031901 - Parroquia Edmundo Barrios 23/                      </t>
  </si>
  <si>
    <t xml:space="preserve">090401 - Parroquia Macapo 2/                                </t>
  </si>
  <si>
    <t xml:space="preserve">110802 - Parroquia Agua Clara                               </t>
  </si>
  <si>
    <t xml:space="preserve">130303 - Parroquia El Cují                                  </t>
  </si>
  <si>
    <t xml:space="preserve">051301 - Parroquia Capital Sucre 1/                         </t>
  </si>
  <si>
    <t xml:space="preserve">060702 - Parroquia José Ignacio Del Pumar                   </t>
  </si>
  <si>
    <t xml:space="preserve">031902 - Parroquia Miguel Otero Silva   24/                  </t>
  </si>
  <si>
    <t xml:space="preserve">070701 - Sección Capital Raúl Leoni 14/                     </t>
  </si>
  <si>
    <t xml:space="preserve">090402 - Parroquia La Aguadita 3/                           </t>
  </si>
  <si>
    <t xml:space="preserve">110803 - Parroquia Avaria                                   </t>
  </si>
  <si>
    <t xml:space="preserve">130304 - Parroquia Juan de Villegas                         </t>
  </si>
  <si>
    <t xml:space="preserve">051302 - Parroquia No Urbana Bella Vista                    </t>
  </si>
  <si>
    <t xml:space="preserve">060703 - Parroquia Pedro Briceño Méndez                     </t>
  </si>
  <si>
    <t xml:space="preserve">070702 - Parroquia Barceloneta                              </t>
  </si>
  <si>
    <t xml:space="preserve">110804 - Parroquia Piedra Grande                            </t>
  </si>
  <si>
    <t xml:space="preserve">130305 - Parroquia Santa Rosa                               </t>
  </si>
  <si>
    <t xml:space="preserve">060704 - Parroquia Ramón Ignacio Méndez                     </t>
  </si>
  <si>
    <t xml:space="preserve">032001 - Parroquia El Chaparro    26/                       </t>
  </si>
  <si>
    <t xml:space="preserve">070703 - Parroquia San Francisco                            </t>
  </si>
  <si>
    <t xml:space="preserve">090501 - Parroquia El Pao                                   </t>
  </si>
  <si>
    <t xml:space="preserve">110805 - Parroquia Purureche                                </t>
  </si>
  <si>
    <t xml:space="preserve">130306 - Parroquia Tamaca                                   </t>
  </si>
  <si>
    <t xml:space="preserve">051401 - No posee Parroquia  </t>
  </si>
  <si>
    <t xml:space="preserve">032002 - Parroquia Tomás Alfaro Calatrava  27/              </t>
  </si>
  <si>
    <t xml:space="preserve">070704 - Parroquia Santa Bárbara 13/                        </t>
  </si>
  <si>
    <t xml:space="preserve">130307 - Parroquia Unión                                    </t>
  </si>
  <si>
    <t xml:space="preserve">060801 - Parroquia Obispos                                  </t>
  </si>
  <si>
    <t xml:space="preserve">090601 - Parroquia Libertad de Cojedes                      </t>
  </si>
  <si>
    <t xml:space="preserve">110901 - Parroquia Pueblo Nuevo                             </t>
  </si>
  <si>
    <t xml:space="preserve">130308 - Parroquia Aguedo Felipe Alvarado                   </t>
  </si>
  <si>
    <t xml:space="preserve">051501 - Parroquia Capital Urdaneta 1/                      </t>
  </si>
  <si>
    <t xml:space="preserve">060802 - Parroquia El Real                                  </t>
  </si>
  <si>
    <t xml:space="preserve">032101 - Parroquia Lecherías 28/                            </t>
  </si>
  <si>
    <t xml:space="preserve">070801 - Sección Capital Roscio 14/                         </t>
  </si>
  <si>
    <t xml:space="preserve">090602 - Parroquia El Amparo                                </t>
  </si>
  <si>
    <t xml:space="preserve">110902 - Parroquia Adícora                                  </t>
  </si>
  <si>
    <t xml:space="preserve">130309 - Parroquia Buena Vista                              </t>
  </si>
  <si>
    <t xml:space="preserve">051502 - Parroquia No Urbana Las Peñitas                    </t>
  </si>
  <si>
    <t xml:space="preserve">060803 - Parroquia La Luz                                   </t>
  </si>
  <si>
    <t xml:space="preserve">032102 - Parroquia El Morro 29/                             </t>
  </si>
  <si>
    <t xml:space="preserve">070802 - Parroquia Salom                                    </t>
  </si>
  <si>
    <t xml:space="preserve">110903 - Parroquia Baraived                                 </t>
  </si>
  <si>
    <t xml:space="preserve">130310 - Parroquia Juárez                                   </t>
  </si>
  <si>
    <t xml:space="preserve">051503 - Parroquia No Urbana San Francisco de Cara          </t>
  </si>
  <si>
    <t xml:space="preserve">060804 - Parroquia Los Guasimitos 2/                        </t>
  </si>
  <si>
    <t xml:space="preserve">090701 - Parroquia Rómulo Gallegos                          </t>
  </si>
  <si>
    <t xml:space="preserve">110904 - Parroquia Buena Vista                              </t>
  </si>
  <si>
    <t xml:space="preserve">060901 - Parroquia Ciudad Bolivia                           </t>
  </si>
  <si>
    <t>Municipio_Alberto_Adriani</t>
  </si>
  <si>
    <t xml:space="preserve">070902 - Parroquia Dalla Costa                              </t>
  </si>
  <si>
    <t xml:space="preserve">090801 - Parroquia San Carlos de Austria                    </t>
  </si>
  <si>
    <t xml:space="preserve">110906 - Parroquia Moruy                                    </t>
  </si>
  <si>
    <t xml:space="preserve">130402 - Parroquia Cuara                                    </t>
  </si>
  <si>
    <t xml:space="preserve">051601 - Parroquia Capital Zamora 1/                        </t>
  </si>
  <si>
    <t xml:space="preserve">060902 - Parroquia Ignacio Briceño                          </t>
  </si>
  <si>
    <t>Municipio_Andrés_Bello</t>
  </si>
  <si>
    <t xml:space="preserve">070903 - Parroquia San Isidro                               </t>
  </si>
  <si>
    <t xml:space="preserve">090802 - Parroquia Juan Angel Bravo                         </t>
  </si>
  <si>
    <t xml:space="preserve">110907 - Parroquia Adaure 6/                                </t>
  </si>
  <si>
    <t xml:space="preserve">130403 - Parroquia Diego de Lozada                          </t>
  </si>
  <si>
    <t xml:space="preserve">051603 - Parroquia No Urbana San Francisco de Asís          </t>
  </si>
  <si>
    <t xml:space="preserve">060904 - Páez 8/                                                 </t>
  </si>
  <si>
    <t>Municipio_Aricagua</t>
  </si>
  <si>
    <t xml:space="preserve">110909 - Parroquia El Vínculo 8/                            </t>
  </si>
  <si>
    <t xml:space="preserve">130405 - Parroquia San Miguel                               </t>
  </si>
  <si>
    <t xml:space="preserve">061002 - Parroquia Dolores                                  </t>
  </si>
  <si>
    <t>Municipio_Caracciolo_Parra_Olmedo</t>
  </si>
  <si>
    <t xml:space="preserve">071004 - Parroquia Las Majadas                              </t>
  </si>
  <si>
    <t xml:space="preserve">111002 - Parroquia Agua Larga                               </t>
  </si>
  <si>
    <t xml:space="preserve">130408 - Parroquia Coronel Mariano Peraza 3/                </t>
  </si>
  <si>
    <t xml:space="preserve">051701 - Parroquia Capital Francisco Linares Alcántara 1/   </t>
  </si>
  <si>
    <t xml:space="preserve">061003 - Parroquia Palacios Fajardo                         </t>
  </si>
  <si>
    <t>Municipio_Cardenal_Quintero</t>
  </si>
  <si>
    <t xml:space="preserve">071005 - Parroquia Moitaco                                  </t>
  </si>
  <si>
    <t xml:space="preserve">111003 - Parroquia El Paují 9/                              </t>
  </si>
  <si>
    <t xml:space="preserve">051702 - Parroquia No Urbana Francisco de Miranda 11/       </t>
  </si>
  <si>
    <t xml:space="preserve">061004 - Parroquia Santa Rosa                               </t>
  </si>
  <si>
    <t>Municipio_Guaraque</t>
  </si>
  <si>
    <t>SUCRE</t>
  </si>
  <si>
    <t xml:space="preserve">111004 - Parroquia Independencia                            </t>
  </si>
  <si>
    <t xml:space="preserve">130501 - Parroquia Bolívar                                  </t>
  </si>
  <si>
    <t>TOTAL</t>
  </si>
  <si>
    <t>051703 - Parroquia No Urbana Monseñor Feliciano González 12/</t>
  </si>
  <si>
    <t>Municipio_Julio_César_Salas</t>
  </si>
  <si>
    <t xml:space="preserve">071001 - No Posee Parroquia                        </t>
  </si>
  <si>
    <t>Municipio_Andrés_Eloy_Blanco3</t>
  </si>
  <si>
    <t xml:space="preserve">111005 - Parroquia Mapararí                                 </t>
  </si>
  <si>
    <t xml:space="preserve">130502 - Parroquia Anzoátegui                               </t>
  </si>
  <si>
    <t xml:space="preserve">051801 - No posee Parroquia  </t>
  </si>
  <si>
    <t xml:space="preserve">061102 - Parroquia El Regalo                                </t>
  </si>
  <si>
    <t>Municipio_Libertador4</t>
  </si>
  <si>
    <t xml:space="preserve">          </t>
  </si>
  <si>
    <t>Municipio_Arismendi2</t>
  </si>
  <si>
    <t xml:space="preserve">111101 - Parroquia Jacura                                   </t>
  </si>
  <si>
    <t xml:space="preserve">130504 - Parroquia Hilario Luna y Luna                      </t>
  </si>
  <si>
    <t>Municipio_Andrés_Bello2</t>
  </si>
  <si>
    <t xml:space="preserve">061201 - Parroquia El Cantón 7/                             </t>
  </si>
  <si>
    <t>Municipio_Pueblo_Llano</t>
  </si>
  <si>
    <t>Municipio_Díaz</t>
  </si>
  <si>
    <t>Municipio_Cajigal</t>
  </si>
  <si>
    <t xml:space="preserve">111201 - Parroquia Los Taques                               </t>
  </si>
  <si>
    <t xml:space="preserve">130508 - Parroquia Morán                                    </t>
  </si>
  <si>
    <t>Municipio_Baruta</t>
  </si>
  <si>
    <t xml:space="preserve">061202 - Parroquia Santa Cruz de Guacas 7/                  </t>
  </si>
  <si>
    <t>Municipio_Rangel</t>
  </si>
  <si>
    <t>Municipio_García</t>
  </si>
  <si>
    <t>Municipio_Cruz_Salmerón_Acosta</t>
  </si>
  <si>
    <t xml:space="preserve">111202 - Parroquia Judibana 11/                             </t>
  </si>
  <si>
    <t>Municipio_Brión</t>
  </si>
  <si>
    <t xml:space="preserve">061203 - Parroquia Puerto Vivas 7/                          </t>
  </si>
  <si>
    <t>Municipio_Rivas_Dávila</t>
  </si>
  <si>
    <t>Municipio_Gómez</t>
  </si>
  <si>
    <t>Municipio_Libertador6</t>
  </si>
  <si>
    <t xml:space="preserve">130601 - Parroquia Cabudare                                 </t>
  </si>
  <si>
    <t>Municipio_Buroz</t>
  </si>
  <si>
    <t>Municipio_Santos_Marquina</t>
  </si>
  <si>
    <t>Municipio_Maneiro</t>
  </si>
  <si>
    <t>Municipio_Mariño_2</t>
  </si>
  <si>
    <t xml:space="preserve">111301 - Parroquia Mene de Mauroa                           </t>
  </si>
  <si>
    <t xml:space="preserve">130602 - Parroquia José Gregorio Bastidas                   </t>
  </si>
  <si>
    <t>Municipio_Carrizal</t>
  </si>
  <si>
    <t xml:space="preserve">061301 - Parroquia José Antonio Páez 9/                      </t>
  </si>
  <si>
    <t>Municipio_Sucre4</t>
  </si>
  <si>
    <t>Municipio_Marcano</t>
  </si>
  <si>
    <t>Municipio_Mejía</t>
  </si>
  <si>
    <t xml:space="preserve">111302 - Parroquia Casigua                                  </t>
  </si>
  <si>
    <t xml:space="preserve">130603 - Parroquia Agua Viva 6/                             </t>
  </si>
  <si>
    <t>Municipio_Chacao</t>
  </si>
  <si>
    <t xml:space="preserve">061302 - Parroquia Santa Rosalía 9/                          </t>
  </si>
  <si>
    <t>Municipio_Tovar1</t>
  </si>
  <si>
    <t>Municipio_Mariño</t>
  </si>
  <si>
    <t xml:space="preserve">111303 - Parroquia San Félix                                </t>
  </si>
  <si>
    <t>Municipio_Cristóbal_Rojas</t>
  </si>
  <si>
    <t xml:space="preserve">061303 - Parroquia Dominga Ortiz de Páez 9/                  </t>
  </si>
  <si>
    <t>Municipio_Tulio_Febres_Cordero</t>
  </si>
  <si>
    <t>Municipio_Península_de_Macanao</t>
  </si>
  <si>
    <t>Municipio_Ribero</t>
  </si>
  <si>
    <t xml:space="preserve">130701 - Parroquia Sarare                                   </t>
  </si>
  <si>
    <t>Municipio_El_Hatillo</t>
  </si>
  <si>
    <t>Municipio_Zea</t>
  </si>
  <si>
    <t>Municipio_Tubores</t>
  </si>
  <si>
    <t>Municipio_Sucre6</t>
  </si>
  <si>
    <t xml:space="preserve">111401 - Parroquia San Antonio                              </t>
  </si>
  <si>
    <t xml:space="preserve">130702 - Parroquia Buría                                    </t>
  </si>
  <si>
    <t>Municipio_Guaicaipuro</t>
  </si>
  <si>
    <t>Municipio_Villalba</t>
  </si>
  <si>
    <t>Municipio_Valdez</t>
  </si>
  <si>
    <t xml:space="preserve">111402 - Parroquia San Gabriel                              </t>
  </si>
  <si>
    <t xml:space="preserve">130703 - Parroquia Gustavo Vegas León                       </t>
  </si>
  <si>
    <t>INFORMACION REFERENTE AL MERCADO, PRODUCTO O SERVICIO</t>
  </si>
  <si>
    <t>Municipio_Lander</t>
  </si>
  <si>
    <t>Municipio_Acosta2</t>
  </si>
  <si>
    <t xml:space="preserve">140102 - Parroquia Presidente Páez                          </t>
  </si>
  <si>
    <t xml:space="preserve">170101 - No Posee Parroquia </t>
  </si>
  <si>
    <t xml:space="preserve">190101 - Parroquia Mariño                                   </t>
  </si>
  <si>
    <t xml:space="preserve">111404 - Parroquia Guzmán Guillermo                         </t>
  </si>
  <si>
    <t xml:space="preserve">130801 - Parroquia Trinidad Samuel                          </t>
  </si>
  <si>
    <t>Del total de habitantes o personas que frecuentan la zona donde comercializará sus productos que porcentaje considera es mayor de 18 años?</t>
  </si>
  <si>
    <t>En la zona donde comercializará su producto o servicio cuantas personas o empresas existen ofreciendo algo similar?</t>
  </si>
  <si>
    <t>Cual es la cantidad de  proveedores  que dispone para la compra de la materia prima, insumos o servicios necesario para realizar su producto o servicio?</t>
  </si>
  <si>
    <t>Municipio_Los_Salias2</t>
  </si>
  <si>
    <t>Municipio_Aguasay</t>
  </si>
  <si>
    <t xml:space="preserve">140103 - Parroquia Presidente Rómulo Gallegos               </t>
  </si>
  <si>
    <t xml:space="preserve">190102 - Parroquia Rómulo Gallegos                          </t>
  </si>
  <si>
    <t xml:space="preserve">111405 - Parroquia Mitare                                   </t>
  </si>
  <si>
    <t xml:space="preserve">130802 - Parroquia Antonio Díaz                             </t>
  </si>
  <si>
    <t>Municipio_Páez2</t>
  </si>
  <si>
    <t>Municipio_Bolívar_</t>
  </si>
  <si>
    <t xml:space="preserve">140104 - Parroquia Gabriel Picón González                   </t>
  </si>
  <si>
    <t xml:space="preserve">170201 - No Posee Parroquia </t>
  </si>
  <si>
    <t xml:space="preserve">111406 - Parroquia Río Seco 12/                             </t>
  </si>
  <si>
    <t xml:space="preserve">130803 - Parroquia Camacaro                                 </t>
  </si>
  <si>
    <t>Municipio_Paz_Castillo</t>
  </si>
  <si>
    <t>Municipio_Caripe</t>
  </si>
  <si>
    <t xml:space="preserve">140105 - Parroquia Héctor Amable Mora                       </t>
  </si>
  <si>
    <t xml:space="preserve">190201 - Parroquia San José de Aerocuar                     </t>
  </si>
  <si>
    <t xml:space="preserve">111407 - Parroquia Sabaneta                                 </t>
  </si>
  <si>
    <t xml:space="preserve">130804 - Parroquia Castañeda                                </t>
  </si>
  <si>
    <t>Municipio_Plaza</t>
  </si>
  <si>
    <t>Municipio_Ezequiel_Zamora2</t>
  </si>
  <si>
    <t xml:space="preserve">140107 - Parroquia Pulido Méndez                            </t>
  </si>
  <si>
    <t xml:space="preserve">170302 - Parroquia Zabala                                   </t>
  </si>
  <si>
    <t xml:space="preserve">111501 - Parroquia Chichiriviche                            </t>
  </si>
  <si>
    <t xml:space="preserve">130806 - Parroquia Chiquinquirá                             </t>
  </si>
  <si>
    <t>Municipio_Simón_Bolívar2</t>
  </si>
  <si>
    <t>Municipio_Libertador5</t>
  </si>
  <si>
    <t xml:space="preserve">190301 - Parroquia Río Caribe                               </t>
  </si>
  <si>
    <t xml:space="preserve">111502 - Parroquia Boca de Tocuyo                           </t>
  </si>
  <si>
    <t xml:space="preserve">130807 - Parroquia El Blanco                                </t>
  </si>
  <si>
    <t>DATOS DE CUENTAS BANCARIAS CON OTRA INSTITUCIONES</t>
  </si>
  <si>
    <t xml:space="preserve">150108 - Parroquia Ribas                                    </t>
  </si>
  <si>
    <t xml:space="preserve">140503 - Parroquia Chacantá                                 </t>
  </si>
  <si>
    <t xml:space="preserve">111901 - No Posee Parroquia                            </t>
  </si>
  <si>
    <t xml:space="preserve">130901 - Parroquia Siquisique                               </t>
  </si>
  <si>
    <t>Banco:</t>
  </si>
  <si>
    <t xml:space="preserve">160301 - No Posee Parroquia                   </t>
  </si>
  <si>
    <t xml:space="preserve">140504 - Parroquia El Molino                                </t>
  </si>
  <si>
    <t xml:space="preserve">170701 - Parroquia Capital Marcano 1/                       </t>
  </si>
  <si>
    <t xml:space="preserve">190501 - Parroquia Bolívar                                  </t>
  </si>
  <si>
    <t xml:space="preserve">130902 - Parroquia Moroturo                                 </t>
  </si>
  <si>
    <t xml:space="preserve">140505 - Parroquia Guaimaral                                </t>
  </si>
  <si>
    <t xml:space="preserve">170702 - Parroquia Adrián                                   </t>
  </si>
  <si>
    <t xml:space="preserve">190502 - Parroquia Macarapana                               </t>
  </si>
  <si>
    <t xml:space="preserve">112001 - Parroquia Tucacas                                  </t>
  </si>
  <si>
    <t xml:space="preserve">130903 - Parroquia San Miguel                               </t>
  </si>
  <si>
    <t xml:space="preserve">150201 - Parroquia San José de Barlovento                   </t>
  </si>
  <si>
    <t xml:space="preserve">160401 - Parroquia Capital Caripe 1/                        </t>
  </si>
  <si>
    <t xml:space="preserve">140506 - Parroquia Mucutuy                                  </t>
  </si>
  <si>
    <t xml:space="preserve">190503 - Parroquia Santa Catalina                           </t>
  </si>
  <si>
    <t xml:space="preserve">112002 - Parroquia Boca de Aroa                             </t>
  </si>
  <si>
    <t xml:space="preserve">130904 - Parroquia Xaguas                                   </t>
  </si>
  <si>
    <t xml:space="preserve">150202 - Parroquia Cumbo 3/                                 </t>
  </si>
  <si>
    <t xml:space="preserve">160402 - Parroquia El Guácharo                              </t>
  </si>
  <si>
    <t xml:space="preserve">140507 - Parroquia Mucuchachí                               </t>
  </si>
  <si>
    <t xml:space="preserve">170801 - No Posee Parroquia </t>
  </si>
  <si>
    <t xml:space="preserve">190504 - Parroquia Santa Rosa                               </t>
  </si>
  <si>
    <t>FORMALIZACIÓN DE LA SOLICITUD</t>
  </si>
  <si>
    <t xml:space="preserve">160403 - Parroquia La Guanota                               </t>
  </si>
  <si>
    <t xml:space="preserve">190505 - Parroquia Santa Teresa                             </t>
  </si>
  <si>
    <t xml:space="preserve">112101 - Parroquia Sucre                                    </t>
  </si>
  <si>
    <t xml:space="preserve">150401 - Parroquia Higuerote                                </t>
  </si>
  <si>
    <t xml:space="preserve">160501 - Parroquia Capital Cedeño 1/                        </t>
  </si>
  <si>
    <t xml:space="preserve">140605 - Parroquia Jají                                     </t>
  </si>
  <si>
    <t xml:space="preserve">171002 - Parroquia Los Barales                              </t>
  </si>
  <si>
    <t xml:space="preserve">190702 - Parroquia El Paujil                                </t>
  </si>
  <si>
    <t xml:space="preserve">112301 - Parroquia Santa Cruz de Bucaral                    </t>
  </si>
  <si>
    <t>Municipio_Cocorote</t>
  </si>
  <si>
    <t xml:space="preserve">Lugar y Fecha </t>
  </si>
  <si>
    <t>Solicitante / Representante</t>
  </si>
  <si>
    <t>Cónyuge</t>
  </si>
  <si>
    <t>Fiador</t>
  </si>
  <si>
    <t xml:space="preserve">150501 - Parroquia Mamporal                                 </t>
  </si>
  <si>
    <t xml:space="preserve">140701 - Parroquia Capital Caracciolo Parra Olmedo          </t>
  </si>
  <si>
    <t xml:space="preserve">190802 - Parroquia Chacopata                                </t>
  </si>
  <si>
    <t xml:space="preserve">112401 - Parroquia Urumaco                                  </t>
  </si>
  <si>
    <t>Municipio_Manuel_Monge</t>
  </si>
  <si>
    <t xml:space="preserve">160601 - Parroquia Capital Ezequiel Zamora 1/               </t>
  </si>
  <si>
    <t xml:space="preserve">140702 - Parroquia Florencio Ramírez                        </t>
  </si>
  <si>
    <t>PORTUGUESA</t>
  </si>
  <si>
    <t xml:space="preserve">190803 - Parroquia Manicuare                                </t>
  </si>
  <si>
    <t xml:space="preserve">112402 - Parroquia Bruzual                                  </t>
  </si>
  <si>
    <t>Municipio_Nirgua</t>
  </si>
  <si>
    <t>Huella dactilar
Pulgar izquierdo / Pulgar derecho</t>
  </si>
  <si>
    <t xml:space="preserve">150601 - Parroquia Carrizal                                 </t>
  </si>
  <si>
    <t xml:space="preserve">160602 - Parroquia El Tejero                                </t>
  </si>
  <si>
    <t>Municipio_Agua_Blanca</t>
  </si>
  <si>
    <t>Municipio_Peña</t>
  </si>
  <si>
    <t xml:space="preserve">150701 - Parroquia Chacao                                   </t>
  </si>
  <si>
    <t xml:space="preserve">160701 - Parroquia Capital Libertador 1/                    </t>
  </si>
  <si>
    <t xml:space="preserve">140802 - Parroquia Las Piedras                              </t>
  </si>
  <si>
    <t>Municipio_Esteller</t>
  </si>
  <si>
    <t xml:space="preserve">190902 - Parroquia Campo Elías                              </t>
  </si>
  <si>
    <t xml:space="preserve">112502 - Parroquia La Ciénaga                               </t>
  </si>
  <si>
    <t>Municipio_Sucre_01</t>
  </si>
  <si>
    <t xml:space="preserve">160702 - Parroquia Chaguaramas                              </t>
  </si>
  <si>
    <t>Municipio_Guanare</t>
  </si>
  <si>
    <t xml:space="preserve">112503 - Parroquia La Soledad                               </t>
  </si>
  <si>
    <t>Municipio_Urachiche</t>
  </si>
  <si>
    <t xml:space="preserve">150801 - Parroquia Charallave                               </t>
  </si>
  <si>
    <t xml:space="preserve">160703 - Parroquia Las Alhuacas                             </t>
  </si>
  <si>
    <t xml:space="preserve">140901 - Parroquia Capital Guaraque                         </t>
  </si>
  <si>
    <t>Municipio_Guanarito</t>
  </si>
  <si>
    <t xml:space="preserve">191001 - Parroquia Irapa                                    </t>
  </si>
  <si>
    <t xml:space="preserve">112504 - Parroquia Pueblo Cumarebo                          </t>
  </si>
  <si>
    <t>Municipio_Veroes</t>
  </si>
  <si>
    <t xml:space="preserve">150802 - Parroquia Las Brisas 8/                            </t>
  </si>
  <si>
    <t xml:space="preserve">160704 - Parroquia Tabasca                                  </t>
  </si>
  <si>
    <t xml:space="preserve">140902 - Parroquia Mesa de Quintero                         </t>
  </si>
  <si>
    <t>Municipio_Monseñor_José_Vicente_de_Unda</t>
  </si>
  <si>
    <t xml:space="preserve">191002 - Parroquia Campo Claro                              </t>
  </si>
  <si>
    <t xml:space="preserve">112505 - Parroquia Zazárida 20/                             </t>
  </si>
  <si>
    <t xml:space="preserve">140903 - Parroquia Río Negro                                </t>
  </si>
  <si>
    <t>Municipio_Ospino</t>
  </si>
  <si>
    <t xml:space="preserve">191003 - Parroquia Marabal                                  </t>
  </si>
  <si>
    <t>220101 - No Posee Parroquia</t>
  </si>
  <si>
    <t xml:space="preserve">150901 - Parroquia El Hatillo                               </t>
  </si>
  <si>
    <t xml:space="preserve">160801 - Parroquia Capital Maturín 1/                       </t>
  </si>
  <si>
    <t>Municipio_Páez3</t>
  </si>
  <si>
    <t xml:space="preserve">191004 - Parroquia San Antonio de Irapa                     </t>
  </si>
  <si>
    <t>TACHIRA</t>
  </si>
  <si>
    <t xml:space="preserve">160802 - Parroquia Alto de los Godos                        </t>
  </si>
  <si>
    <t xml:space="preserve">141001 - Parroquia Capital Julio César Salas                </t>
  </si>
  <si>
    <t>Municipio_Papelón</t>
  </si>
  <si>
    <t xml:space="preserve">191005 - Parroquia Soro                                     </t>
  </si>
  <si>
    <t>Municipio_Andrés_Bello_</t>
  </si>
  <si>
    <t>220201 -  No Posee Parroquia</t>
  </si>
  <si>
    <t xml:space="preserve">151001 - Parroquia Los Teques                               </t>
  </si>
  <si>
    <t xml:space="preserve">160803 - Parroquia Boquerón                                 </t>
  </si>
  <si>
    <t xml:space="preserve">141002 - Parroquia Palmira  3/                              </t>
  </si>
  <si>
    <t>Municipio_San_Genaro_de_Boconoito</t>
  </si>
  <si>
    <t>Municipio_Antonio_Rómulo_Costa</t>
  </si>
  <si>
    <t xml:space="preserve">151002 - Parroquia Altagracia de La Montaña 10/             </t>
  </si>
  <si>
    <t xml:space="preserve">160804 - Parroquia Las Cocuizas                             </t>
  </si>
  <si>
    <t>Municipio_San_Rafael_de_Onoto</t>
  </si>
  <si>
    <t xml:space="preserve">191101 - No Posee Parroquia                               </t>
  </si>
  <si>
    <t>Municipio_Ayacucho</t>
  </si>
  <si>
    <t xml:space="preserve">220301 - Parroquia Capital Bruzual                          </t>
  </si>
  <si>
    <t xml:space="preserve">151003 - Parroquia Cecilio Acosta                           </t>
  </si>
  <si>
    <t xml:space="preserve">160805 - Parroquia San Simón                                </t>
  </si>
  <si>
    <t xml:space="preserve">141101 - Parroquia Capital Justo Briceño                    </t>
  </si>
  <si>
    <t>Municipio_Santa_Rosalía</t>
  </si>
  <si>
    <t>Municipio_Bolívar4</t>
  </si>
  <si>
    <t xml:space="preserve">220302 - Parroquia Campo Elías                              </t>
  </si>
  <si>
    <t xml:space="preserve">151004 - Parroquia El Jarillo 11/                           </t>
  </si>
  <si>
    <t xml:space="preserve">160806 - Parroquia Santa Cruz                               </t>
  </si>
  <si>
    <t xml:space="preserve">141102 - Parroquia San Cristóbal de Torondoy                </t>
  </si>
  <si>
    <t>Municipio_Sucre5</t>
  </si>
  <si>
    <t xml:space="preserve">191201 - Parroquia Cumanacoa                                </t>
  </si>
  <si>
    <t>Municipio_Cárdenas</t>
  </si>
  <si>
    <t xml:space="preserve">151005 - Parroquia Paracotos                                </t>
  </si>
  <si>
    <t xml:space="preserve">160807 - Parroquia El Corozo                                </t>
  </si>
  <si>
    <t>Municipio_Turén</t>
  </si>
  <si>
    <t xml:space="preserve">191202 - Parroquia Arenas                                   </t>
  </si>
  <si>
    <t>Municipio_Córdoba</t>
  </si>
  <si>
    <t>220401 - No Posee Parroquia</t>
  </si>
  <si>
    <t xml:space="preserve">151006 - Parroquia San Pedro                                </t>
  </si>
  <si>
    <t xml:space="preserve">160808 - Parroquia El Furrial                               </t>
  </si>
  <si>
    <t xml:space="preserve">141101 - No Posee Parroquia                </t>
  </si>
  <si>
    <t xml:space="preserve">191203 - Parroquia Aricagua                                 </t>
  </si>
  <si>
    <t>Municipio_Fernández_Feo</t>
  </si>
  <si>
    <t xml:space="preserve">151007 - Parroquia Tácata                                   </t>
  </si>
  <si>
    <t xml:space="preserve">160809 - Parroquia Jusepín                                  </t>
  </si>
  <si>
    <t xml:space="preserve">180101 - No Posee Parroquia                            </t>
  </si>
  <si>
    <t xml:space="preserve">191204 - Parroquia Cocollar                                 </t>
  </si>
  <si>
    <t>Municipio_Francisco_de_Miranda_</t>
  </si>
  <si>
    <t>220501 - No Posee Parroquia</t>
  </si>
  <si>
    <t xml:space="preserve">160810 - Parroquia La Pica                                  </t>
  </si>
  <si>
    <t xml:space="preserve">141201 - Parroquia Antonio Spinetti Dini                    </t>
  </si>
  <si>
    <t xml:space="preserve">191205 - Parroquia San Fernando                             </t>
  </si>
  <si>
    <t>Municipio_García_de_Hevia</t>
  </si>
  <si>
    <t xml:space="preserve">151101 - Parroquia Santa Teresa del Tuy                     </t>
  </si>
  <si>
    <t xml:space="preserve">160811 - Parroquia San Vicente                              </t>
  </si>
  <si>
    <t xml:space="preserve">141202 - Parroquia Arias                                    </t>
  </si>
  <si>
    <t xml:space="preserve">180201 - Parroquia Capital Araure                           </t>
  </si>
  <si>
    <t xml:space="preserve">191206 - Parroquia San Lorenzo                              </t>
  </si>
  <si>
    <t>Municipio_Guásimos</t>
  </si>
  <si>
    <t>220601 - No Posee Parroquia</t>
  </si>
  <si>
    <t xml:space="preserve">151102 - Parroquia El Cartanal 12/                          </t>
  </si>
  <si>
    <t xml:space="preserve">141203 - Parroquia Caracciolo Parra Pérez                   </t>
  </si>
  <si>
    <t xml:space="preserve">180202 - Parroquia Río Acarigua                             </t>
  </si>
  <si>
    <t>Municipio_Independencia3</t>
  </si>
  <si>
    <t xml:space="preserve">160901 - Parroquia Capital Piar 1/                          </t>
  </si>
  <si>
    <t xml:space="preserve">141204 - Parroquia Domingo Peña                             </t>
  </si>
  <si>
    <t xml:space="preserve">191301 - Parroquia Villa Frontado (Muelle de Cariaco)       </t>
  </si>
  <si>
    <t>Municipio_Jáuregui</t>
  </si>
  <si>
    <t>220701 - No Posee Parroquia</t>
  </si>
  <si>
    <t xml:space="preserve">151201 - Parroquia Ocumare del Tuy                          </t>
  </si>
  <si>
    <t xml:space="preserve">160902 - Parroquia Aparicio                                 </t>
  </si>
  <si>
    <t xml:space="preserve">141205 - Parroquia El Llano                                 </t>
  </si>
  <si>
    <t xml:space="preserve">180301 - Parroquia Capital Esteller                         </t>
  </si>
  <si>
    <t xml:space="preserve">191302 - Parroquia Catuaro                                  </t>
  </si>
  <si>
    <t>Municipio_José_María_Vargas</t>
  </si>
  <si>
    <t xml:space="preserve">151202 - Parroquia La Democracia                            </t>
  </si>
  <si>
    <t xml:space="preserve">160903 - Parroquia Chaguaramal                              </t>
  </si>
  <si>
    <t xml:space="preserve">141206 - Parroquia Gonzalo Picón Febres                     </t>
  </si>
  <si>
    <t xml:space="preserve">180302 - Parroquia Uveral                                   </t>
  </si>
  <si>
    <t xml:space="preserve">191303 - Parroquia Rendón                                   </t>
  </si>
  <si>
    <t>Municipio_Junín</t>
  </si>
  <si>
    <t>220801 - No Posee Parroquia</t>
  </si>
  <si>
    <t xml:space="preserve">151203 - Parroquia Santa Bárbara 13/                        </t>
  </si>
  <si>
    <t xml:space="preserve">160904 - Parroquia El Pinto                                 </t>
  </si>
  <si>
    <t xml:space="preserve">141207 - Parroquia Jacinto Plaza                            </t>
  </si>
  <si>
    <t xml:space="preserve">191304 - Parroquia Santa Cruz                               </t>
  </si>
  <si>
    <t>Municipio_Libertad2</t>
  </si>
  <si>
    <t xml:space="preserve">160905 - Parroquia Guanaguana                               </t>
  </si>
  <si>
    <t xml:space="preserve">141208 - Parroquia Juan Rodríguez Suárez                    </t>
  </si>
  <si>
    <t xml:space="preserve">180401 - Parroquia Capital Guanare                          </t>
  </si>
  <si>
    <t xml:space="preserve">191305 - Parroquia Santa María                              </t>
  </si>
  <si>
    <t>Municipio_Libertador7</t>
  </si>
  <si>
    <t xml:space="preserve">220901 - Parroquia Capital Nirgua                           </t>
  </si>
  <si>
    <t xml:space="preserve">151301 - Parroquia San Antonio de Los Altos                 </t>
  </si>
  <si>
    <t xml:space="preserve">160906 - Parroquia La Toscana                               </t>
  </si>
  <si>
    <t xml:space="preserve">141209 - Parroquia Lasso de la Vega                         </t>
  </si>
  <si>
    <t xml:space="preserve">180402 - Parroquia Córdoba                                  </t>
  </si>
  <si>
    <t>Municipio_Lobatera</t>
  </si>
  <si>
    <t xml:space="preserve">220902 - Parroquia Salom                                    </t>
  </si>
  <si>
    <t xml:space="preserve">160907 - Parroquia Taguaya                                  </t>
  </si>
  <si>
    <t xml:space="preserve">141210 - Parroquia Mariano Picón Salas                      </t>
  </si>
  <si>
    <t xml:space="preserve">180403 - Parroquia San José de la Montaña                   </t>
  </si>
  <si>
    <t xml:space="preserve">191401 - Parroquia Altagracia                               </t>
  </si>
  <si>
    <t>Municipio_Michelena</t>
  </si>
  <si>
    <t xml:space="preserve">220903 - Parroquia Temerla                                  </t>
  </si>
  <si>
    <t xml:space="preserve">151401 - Parroquia Río Chico                                </t>
  </si>
  <si>
    <t xml:space="preserve">141211 - Parroquia Milla                                    </t>
  </si>
  <si>
    <t xml:space="preserve">180404 - Parroquia San Juan de Guanaguanare                 </t>
  </si>
  <si>
    <t xml:space="preserve">191402 - Parroquia Ayacucho                                 </t>
  </si>
  <si>
    <t>Municipio_Panamericano</t>
  </si>
  <si>
    <t xml:space="preserve">151402 - Parroquia El Guapo                                 </t>
  </si>
  <si>
    <t xml:space="preserve">161001 - Parroquia Capital Punceres 1/                      </t>
  </si>
  <si>
    <t xml:space="preserve">141212 - Parroquia Osuna Rodríguez                          </t>
  </si>
  <si>
    <t xml:space="preserve">180405 - Parroquia Virgen de la Coromoto                    </t>
  </si>
  <si>
    <t xml:space="preserve">191403 - Parroquia Santa Inés                               </t>
  </si>
  <si>
    <t>Municipio_Pedro_María_Ureña</t>
  </si>
  <si>
    <t xml:space="preserve">221001 - Parroquia Capital Peña                             </t>
  </si>
  <si>
    <t xml:space="preserve">151403 - Parroquia Tacarigua de La Laguna                   </t>
  </si>
  <si>
    <t xml:space="preserve">161002 - Parroquia Cachipo                                  </t>
  </si>
  <si>
    <t xml:space="preserve">141213 - Parroquia Sagrario                                 </t>
  </si>
  <si>
    <t xml:space="preserve">191404 - Parroquia Valentín Valiente                        </t>
  </si>
  <si>
    <t>Municipio_Rafael_Urdaneta</t>
  </si>
  <si>
    <t xml:space="preserve">221002 - Parroquia San Andrés                               </t>
  </si>
  <si>
    <t xml:space="preserve">151404 - Parroquia Paparo 14/                               </t>
  </si>
  <si>
    <t xml:space="preserve">141214 - Parroquia El Morro                                 </t>
  </si>
  <si>
    <t xml:space="preserve">180501 - Parroquia Capital Guanarito                        </t>
  </si>
  <si>
    <t xml:space="preserve">191405 - Parroquia San Juan                                 </t>
  </si>
  <si>
    <t>Municipio_Samuel_Darío_Maldonado</t>
  </si>
  <si>
    <t xml:space="preserve">151405 - Parroquia San Fernando del Guapo 18/               </t>
  </si>
  <si>
    <t xml:space="preserve">161101 - No Posee Parroquia                   </t>
  </si>
  <si>
    <t xml:space="preserve">141215 - Parroquia Los Nevados 4/                           </t>
  </si>
  <si>
    <t xml:space="preserve">180502 - Parroquia Trinidad de la Capilla                   </t>
  </si>
  <si>
    <t xml:space="preserve">191406 - Parroquia Raúl Leoni                               </t>
  </si>
  <si>
    <t>Municipio_San_Cristóbal</t>
  </si>
  <si>
    <t xml:space="preserve">221101 - Parroquia Capital San Felipe                       </t>
  </si>
  <si>
    <t xml:space="preserve">180503 - Parroquia Divina Pastora 5/                        </t>
  </si>
  <si>
    <t xml:space="preserve">191407 - Parroquia Gran Mariscal  5/                        </t>
  </si>
  <si>
    <t>Municipio_Seboruco</t>
  </si>
  <si>
    <t xml:space="preserve">221102 - Parroquia Albarico                                 </t>
  </si>
  <si>
    <t xml:space="preserve">151501 - Parroquia Santa Lucía                              </t>
  </si>
  <si>
    <t xml:space="preserve">161201 - Parroquia Capital Sotillo 1/                       </t>
  </si>
  <si>
    <t xml:space="preserve">141301 - Parroquia Capital Miranda                          </t>
  </si>
  <si>
    <t>Municipio_Simón_Rodríguez_</t>
  </si>
  <si>
    <t xml:space="preserve">221103 - Parroquia San Javier                               </t>
  </si>
  <si>
    <t xml:space="preserve">161202 - Parroquia Los Barrancos de Fajardo                 </t>
  </si>
  <si>
    <t xml:space="preserve">141302 - Parroquia Andrés Eloy Blanco                       </t>
  </si>
  <si>
    <t xml:space="preserve">180601 - Parroquia Capital Monseñor José Vicente de Unda    </t>
  </si>
  <si>
    <t xml:space="preserve">191501 - Parroquia Güiria                                   </t>
  </si>
  <si>
    <t>Municipio_Sucre7</t>
  </si>
  <si>
    <t xml:space="preserve">151601 - Parroquia Cúpira                                   </t>
  </si>
  <si>
    <t xml:space="preserve">141303 - Parroquia La Venta 5/                              </t>
  </si>
  <si>
    <t xml:space="preserve">180602 - Parroquia Peña Blanca 2/                           </t>
  </si>
  <si>
    <t xml:space="preserve">191502 - Parroquia Bideau                                   </t>
  </si>
  <si>
    <t>Municipio_Torbes</t>
  </si>
  <si>
    <t>221201 - No Posee Parroquia</t>
  </si>
  <si>
    <t xml:space="preserve">151602 - Parroquia Machurucuto 19/                          </t>
  </si>
  <si>
    <t xml:space="preserve">161301 - No Posee Parroquia                   </t>
  </si>
  <si>
    <t xml:space="preserve">141304 - Parroquia Piñango                                  </t>
  </si>
  <si>
    <t xml:space="preserve">191503 - Parroquia Cristóbal Colón                          </t>
  </si>
  <si>
    <t>Municipio_Uribante</t>
  </si>
  <si>
    <t xml:space="preserve">180701 - Parroquia Capital Ospino                           </t>
  </si>
  <si>
    <t xml:space="preserve">191504 - Parroquia Punta de Piedras                         </t>
  </si>
  <si>
    <t>Municipio_San_Judas_Tadeo</t>
  </si>
  <si>
    <t>221301 - No Posee Parroquia</t>
  </si>
  <si>
    <t xml:space="preserve">151701 - Parroquia Guarenas                                 </t>
  </si>
  <si>
    <t xml:space="preserve">141401 - Parroquia Capital Obispo Ramos de Lora             </t>
  </si>
  <si>
    <t xml:space="preserve">180702 - Parroquia Aparición                                </t>
  </si>
  <si>
    <t xml:space="preserve">141402 - Parroquia Eloy Paredes                             </t>
  </si>
  <si>
    <t xml:space="preserve">180703 - Parroquia La Estación 6/                           </t>
  </si>
  <si>
    <t>200101 - No Posee Parroquia</t>
  </si>
  <si>
    <t xml:space="preserve">221401 - Parroquia Capital Veroes                           </t>
  </si>
  <si>
    <t xml:space="preserve">151801 - Parroquia San Francisco de Yare                    </t>
  </si>
  <si>
    <t xml:space="preserve">141403 - Parroquia San Rafael de Alcázar 6/                 </t>
  </si>
  <si>
    <t xml:space="preserve">221402 - Parroquia El Guayabo 9/                            </t>
  </si>
  <si>
    <t xml:space="preserve">151802 - Parroquia San Antonio de Yare 16/                  </t>
  </si>
  <si>
    <t xml:space="preserve">180801 - Parroquia Capital Páez                             </t>
  </si>
  <si>
    <t>200201 - No Posee Parroquia</t>
  </si>
  <si>
    <t xml:space="preserve">141501 - No Posee Parroquia                </t>
  </si>
  <si>
    <t xml:space="preserve">180802 - Parroquia Payara                                   </t>
  </si>
  <si>
    <t xml:space="preserve">Municipio_Vargas                       </t>
  </si>
  <si>
    <t xml:space="preserve">151901 - Parroquia Petare                                   </t>
  </si>
  <si>
    <t xml:space="preserve">180803 - Parroquia Pimpinela                                </t>
  </si>
  <si>
    <t xml:space="preserve">200301 - Parroquia Ayacucho                                 </t>
  </si>
  <si>
    <t>ZULIA</t>
  </si>
  <si>
    <t xml:space="preserve">151902 - Parroquia Caucagüita                               </t>
  </si>
  <si>
    <t xml:space="preserve">141601 - No Posee Parroquia                </t>
  </si>
  <si>
    <t xml:space="preserve">180804 - Parroquia Ramón Peraza 7/                          </t>
  </si>
  <si>
    <t xml:space="preserve">240101 - Parroquia Caraballeda                              </t>
  </si>
  <si>
    <t xml:space="preserve">200302 - Parroquia Rivas Berti                              </t>
  </si>
  <si>
    <t>Municipio_Almirante_Padilla</t>
  </si>
  <si>
    <t xml:space="preserve">151903 - Parroquia Fila de Mariches                         </t>
  </si>
  <si>
    <t xml:space="preserve">240102 - Parroquia Carayaca                                 </t>
  </si>
  <si>
    <t xml:space="preserve">200303 - Parroquia San Pedro del Río                        </t>
  </si>
  <si>
    <t>Municipio_Baralt</t>
  </si>
  <si>
    <t xml:space="preserve">151904 - Parroquia La Dolorita                              </t>
  </si>
  <si>
    <t xml:space="preserve">141701 - Parroquia Capital Rangel                           </t>
  </si>
  <si>
    <t xml:space="preserve">180901 - Parroquia Capital Papelón                          </t>
  </si>
  <si>
    <t xml:space="preserve">240103 - Parroquia Caruao                                   </t>
  </si>
  <si>
    <t>Municipio_Cabimas</t>
  </si>
  <si>
    <t xml:space="preserve">151905 - Parroquia Leoncio Martínez                         </t>
  </si>
  <si>
    <t xml:space="preserve">141702 - Parroquia Cacute                                   </t>
  </si>
  <si>
    <t xml:space="preserve">180902 - Parroquia Caño Delgadito                           </t>
  </si>
  <si>
    <t xml:space="preserve">240104 - Parroquia Catia La Mar                             </t>
  </si>
  <si>
    <t xml:space="preserve">200401 - Parroquia Bolívar                                  </t>
  </si>
  <si>
    <t>Municipio_Catatumbo</t>
  </si>
  <si>
    <t xml:space="preserve">141703 - Parroquia La Toma 7/                               </t>
  </si>
  <si>
    <t xml:space="preserve">240105 - Parroquia El Junko 3/                              </t>
  </si>
  <si>
    <t xml:space="preserve">200402 - Parroquia Palotal                                  </t>
  </si>
  <si>
    <t>Municipio_Colón</t>
  </si>
  <si>
    <t xml:space="preserve">152001 - Parroquia Cúa                                      </t>
  </si>
  <si>
    <t xml:space="preserve">141704 - Parroquia Mucurubá                                 </t>
  </si>
  <si>
    <t xml:space="preserve">181001 - Parroquia Capital San Genaro de Boconoito          </t>
  </si>
  <si>
    <t xml:space="preserve">240106 - Parroquia La Guaira                                </t>
  </si>
  <si>
    <t xml:space="preserve">200403 - Parroquia Juan Vicente Gómez 3/                    </t>
  </si>
  <si>
    <t>Municipio_Francisco_Javier_Pulgar</t>
  </si>
  <si>
    <t xml:space="preserve">152002 - Parroquia Nueva Cúa 17/                            </t>
  </si>
  <si>
    <t xml:space="preserve">141705 - Parroquia San Rafael                               </t>
  </si>
  <si>
    <t xml:space="preserve">181002 - Parroquia Antolín Tovar                            </t>
  </si>
  <si>
    <t xml:space="preserve">240107 - Parroquia Macuto                                   </t>
  </si>
  <si>
    <t xml:space="preserve">200404 - Parroquia Isaías Medina Angarita 4/                </t>
  </si>
  <si>
    <t>Municipio_Jesús_Enrique_Lossada</t>
  </si>
  <si>
    <t xml:space="preserve">240108 - Parroquia Maiquetía                                </t>
  </si>
  <si>
    <t>Municipio_Jesús_María_Semprún</t>
  </si>
  <si>
    <t xml:space="preserve">152101 - Parroquia Guatire                                  </t>
  </si>
  <si>
    <t xml:space="preserve">141801 - Parroquia Capital Rivas Dávila                     </t>
  </si>
  <si>
    <t xml:space="preserve">181101 - Parroquia Capital San Rafael de Onoto              </t>
  </si>
  <si>
    <t xml:space="preserve">240109 - Parroquia Naiguatá                                 </t>
  </si>
  <si>
    <t xml:space="preserve">200501 - Parroquia Cárdenas                                 </t>
  </si>
  <si>
    <t>Municipio_La_Cañada_de_Urdaneta</t>
  </si>
  <si>
    <t xml:space="preserve">152102 - Parroquia Bolívar                                  </t>
  </si>
  <si>
    <t xml:space="preserve">141802 - Parroquia Gerónimo Maldonado                       </t>
  </si>
  <si>
    <t xml:space="preserve">181102 - Parroquia Santa Fe 3/                              </t>
  </si>
  <si>
    <t xml:space="preserve">240110 - Parroquia Raúl Leoni 4/                            </t>
  </si>
  <si>
    <t xml:space="preserve">200502 - Parroquia Amenodoro Rangel Lamús 5/                </t>
  </si>
  <si>
    <t>Municipio_Lagunillas</t>
  </si>
  <si>
    <t xml:space="preserve">181103 - Parroquia Thermo Morles 4/                         </t>
  </si>
  <si>
    <t xml:space="preserve">240111 - Parroquia Carlos Soublette 5/                      </t>
  </si>
  <si>
    <t xml:space="preserve">200503 - Parroquia La Florida                               </t>
  </si>
  <si>
    <t>Municipio_Machiques_de_Perijá</t>
  </si>
  <si>
    <t>TRUJILLO</t>
  </si>
  <si>
    <t xml:space="preserve">141901 - No Posee Parroquia                </t>
  </si>
  <si>
    <t>Municipio_Mara</t>
  </si>
  <si>
    <t>Municipio_Andrés_Bello4</t>
  </si>
  <si>
    <t xml:space="preserve">181201 - Parroquia Capital Santa Rosalía                    </t>
  </si>
  <si>
    <t>200601 - No Posee Parroquia</t>
  </si>
  <si>
    <t>Municipio_Maracaibo</t>
  </si>
  <si>
    <t>Municipio_Boconó</t>
  </si>
  <si>
    <t xml:space="preserve">142001 - Parroquia Capital Sucre                            </t>
  </si>
  <si>
    <t xml:space="preserve">181202 - Parroquia Florida                                  </t>
  </si>
  <si>
    <t>Municipio_Miranda8</t>
  </si>
  <si>
    <t>Municipio_Bolívar7</t>
  </si>
  <si>
    <t xml:space="preserve">142002 - Parroquia Chiguará                                 </t>
  </si>
  <si>
    <t>DEPENDENCIAS_FEDERALES</t>
  </si>
  <si>
    <t xml:space="preserve">200701 - Parroquia Fernández Feo                            </t>
  </si>
  <si>
    <t>Municipio_Páez7</t>
  </si>
  <si>
    <t>Municipio_Candelaria</t>
  </si>
  <si>
    <t xml:space="preserve">142003 - Parroquia Estánquez                                </t>
  </si>
  <si>
    <t xml:space="preserve">181301 - Parroquia Capital Sucre                            </t>
  </si>
  <si>
    <t xml:space="preserve">M_Dependencia_Federales                              </t>
  </si>
  <si>
    <t xml:space="preserve">200702 - Parroquia Alberto Adriani 6/                       </t>
  </si>
  <si>
    <t>Municipio_Rosario_de_Perijá</t>
  </si>
  <si>
    <t>Municipio_Carache</t>
  </si>
  <si>
    <t xml:space="preserve">142004 - Parroquia La Trampa 8/                             </t>
  </si>
  <si>
    <t xml:space="preserve">181302 - Parroquia Concepción                               </t>
  </si>
  <si>
    <t xml:space="preserve">200703 - Parroquia Santo Domingo                            </t>
  </si>
  <si>
    <t>Municipio_San_Francisco2</t>
  </si>
  <si>
    <t>Municipio_Escuque</t>
  </si>
  <si>
    <t xml:space="preserve">142005 - Parroquia Pueblo Nuevo del Sur                     </t>
  </si>
  <si>
    <t xml:space="preserve">181303 - Parroquia San Rafael de Palo Alzado                </t>
  </si>
  <si>
    <t xml:space="preserve">250101 - Gran Roque 2/                                      </t>
  </si>
  <si>
    <t>Municipio_Santa_Rita</t>
  </si>
  <si>
    <t>Municipio_José_Felipe_Márquez_Cañizales</t>
  </si>
  <si>
    <t xml:space="preserve">142006 - Parroquia San Juan                                 </t>
  </si>
  <si>
    <t xml:space="preserve">181304 - Parroquia Uvencio Antonio Velásquez                </t>
  </si>
  <si>
    <t xml:space="preserve">250102 - Los Testigos 3/                                    </t>
  </si>
  <si>
    <t>200801  - No Posee Parroquia</t>
  </si>
  <si>
    <t>Municipio_Simón_Bolívar7</t>
  </si>
  <si>
    <t>Municipio_Juan_Vicente_Campo_Elías</t>
  </si>
  <si>
    <t xml:space="preserve">181305 - Parroquia San José de Saguaz 8/                    </t>
  </si>
  <si>
    <t xml:space="preserve">250103 - Chimanas 4/                                        </t>
  </si>
  <si>
    <t>Municipio_Sucre9</t>
  </si>
  <si>
    <t>Municipio_La_Ceiba</t>
  </si>
  <si>
    <t xml:space="preserve">142101 - Parroquia El Amparo 9/                             </t>
  </si>
  <si>
    <t xml:space="preserve">181306 - Parroquia Villa Rosa 9/                            </t>
  </si>
  <si>
    <t xml:space="preserve">200901 - Parroquia Capital García de Hevia                  </t>
  </si>
  <si>
    <t>Municipio_Valmore_Rodríguez</t>
  </si>
  <si>
    <t>Municipio_Miranda5</t>
  </si>
  <si>
    <t xml:space="preserve">142102 - Parroquia El Llano                                 </t>
  </si>
  <si>
    <t xml:space="preserve">200902 - Parroquia Boca de Grita                            </t>
  </si>
  <si>
    <t>Municipio_Monte_Carmelo</t>
  </si>
  <si>
    <t xml:space="preserve">142103 - Parroquia San Francisco 10/                        </t>
  </si>
  <si>
    <t xml:space="preserve">181401 - Parroquia Capital Turén                            </t>
  </si>
  <si>
    <t xml:space="preserve">200903 - Parroquia José Antonio Páez                        </t>
  </si>
  <si>
    <t xml:space="preserve">230101 - Parroquia Isla de Toas                             </t>
  </si>
  <si>
    <t>Municipio_Motatán</t>
  </si>
  <si>
    <t xml:space="preserve">142104 - Parroquia Tovar                                    </t>
  </si>
  <si>
    <t xml:space="preserve">181402 - Parroquia Canelones                                </t>
  </si>
  <si>
    <t xml:space="preserve">230102 - Parroquia Monagas                                  </t>
  </si>
  <si>
    <t>Municipio_Pampán</t>
  </si>
  <si>
    <t xml:space="preserve">181403 - Parroquia Santa Cruz                               </t>
  </si>
  <si>
    <t>201001 - No Posee Parroquia</t>
  </si>
  <si>
    <t>Municipio_Pampanito</t>
  </si>
  <si>
    <t xml:space="preserve">142201 - Parroquia Capital Tulio Febres Cordero             </t>
  </si>
  <si>
    <t xml:space="preserve">181404 - Parroquia San Isidro Labrador                      </t>
  </si>
  <si>
    <t xml:space="preserve">230201 - Parroquia San Timoteo                              </t>
  </si>
  <si>
    <t>Municipio_Rafael_Rangel</t>
  </si>
  <si>
    <t xml:space="preserve">142202 - Parroquia Independencia                            </t>
  </si>
  <si>
    <t xml:space="preserve">201101 - Parroquia Independencia                            </t>
  </si>
  <si>
    <t xml:space="preserve">230202 - Parroquia General Urdaneta                         </t>
  </si>
  <si>
    <t>Municipio_San_Rafael_de_Carvajal</t>
  </si>
  <si>
    <t xml:space="preserve">142203 - Parroquia María de la Concepción Palacios Blanco   </t>
  </si>
  <si>
    <t xml:space="preserve">201102 - Parroquia Juan Germán Roscio 8/                    </t>
  </si>
  <si>
    <t xml:space="preserve">230203 - Parroquia Libertador                               </t>
  </si>
  <si>
    <t>Municipio_Sucre8</t>
  </si>
  <si>
    <t xml:space="preserve">142204 - Parroquia Santa Apolonia                           </t>
  </si>
  <si>
    <t xml:space="preserve">201103 - Parroquia Román Cárdenas 9/                        </t>
  </si>
  <si>
    <t xml:space="preserve">230204 - Parroquia Manuel Guanipa Matos                     </t>
  </si>
  <si>
    <t>Municipio_Trujillo</t>
  </si>
  <si>
    <t xml:space="preserve">230205 - Parroquia Marcelino Briceño                        </t>
  </si>
  <si>
    <t>Municipio_Urdaneta8</t>
  </si>
  <si>
    <t xml:space="preserve">142301 - Parroquia Capital Zea                              </t>
  </si>
  <si>
    <t xml:space="preserve">201201 - Parroquia Jáuregui                                 </t>
  </si>
  <si>
    <t xml:space="preserve">230206 - Parroquia Pueblo Nuevo 1/                          </t>
  </si>
  <si>
    <t>Municipio_Valera</t>
  </si>
  <si>
    <t xml:space="preserve">142302 - Parroquia Caño El Tigre 12/                        </t>
  </si>
  <si>
    <t xml:space="preserve">201202 - Parroquia Emilio Constantino Guerrero              </t>
  </si>
  <si>
    <t xml:space="preserve">201203 - Parroquia Monseñor Miguel Antonio Salas 10/        </t>
  </si>
  <si>
    <t xml:space="preserve">230301 - Parroquia Ambrosio                                 </t>
  </si>
  <si>
    <t xml:space="preserve">210101 - Parroquia Santa Isabel 2/                          </t>
  </si>
  <si>
    <t xml:space="preserve">230302 - Parroquia Carmen Herrera 2/                        </t>
  </si>
  <si>
    <t xml:space="preserve">210102 - Parroquia Araguaney 2/                             </t>
  </si>
  <si>
    <t>201301 - No Posee Parroquia</t>
  </si>
  <si>
    <t xml:space="preserve">230303 - Parroquia Germán Ríos Linares                      </t>
  </si>
  <si>
    <t xml:space="preserve">210103 - Parroquia El Jagüito 2/                            </t>
  </si>
  <si>
    <t xml:space="preserve">230304 - Parroquia La Rosa                                  </t>
  </si>
  <si>
    <t xml:space="preserve">210104 - Parroquia La Esperanza 2/                          </t>
  </si>
  <si>
    <t xml:space="preserve">201401 - Parroquia Junín                                    </t>
  </si>
  <si>
    <t xml:space="preserve">230305 - Parroquia Jorge Hernández                          </t>
  </si>
  <si>
    <t xml:space="preserve">201402 - Parroquia La Petrólea 12/                          </t>
  </si>
  <si>
    <t xml:space="preserve">230306 - Parroquia Rómulo Betancourt 3/                     </t>
  </si>
  <si>
    <t xml:space="preserve">210201 - Parroquia Boconó                                   </t>
  </si>
  <si>
    <t>201403 - Quinimarí</t>
  </si>
  <si>
    <t xml:space="preserve">230307 - Parroquia San Benito 4/                            </t>
  </si>
  <si>
    <t xml:space="preserve">210202 - Parroquia El Carmen                                </t>
  </si>
  <si>
    <t>201404 - Bramón</t>
  </si>
  <si>
    <t xml:space="preserve">230308 - Parroquia Arístides Calvani 5/                     </t>
  </si>
  <si>
    <t xml:space="preserve">210203 - Parroquia Mosquey                                  </t>
  </si>
  <si>
    <t xml:space="preserve">230309 - Parroquia Punta Gorda                              </t>
  </si>
  <si>
    <t xml:space="preserve">210204 - Parroquia Ayacucho                                 </t>
  </si>
  <si>
    <t>201501 - Libertad</t>
  </si>
  <si>
    <t xml:space="preserve">210205 - Parroquia Burbusay                                 </t>
  </si>
  <si>
    <t>201502 -  Cipriano Castro</t>
  </si>
  <si>
    <t xml:space="preserve">230401 - Parroquia Encontrados                              </t>
  </si>
  <si>
    <t xml:space="preserve">210206 - Parroquia General Rivas                            </t>
  </si>
  <si>
    <t>201503 - Manuel Felipe Rugeles</t>
  </si>
  <si>
    <t xml:space="preserve">230402 - Parroquia Udón Pérez                               </t>
  </si>
  <si>
    <t xml:space="preserve">210207 - Parroquia Guaramacal                               </t>
  </si>
  <si>
    <t xml:space="preserve">210208 - Parroquia Vega de Guaramacal 3/                    </t>
  </si>
  <si>
    <t>201601 - Libertador</t>
  </si>
  <si>
    <t xml:space="preserve">230501 - Parroquia San Carlos del Zulia                     </t>
  </si>
  <si>
    <t xml:space="preserve">210209 - Parroquia Monseñor Jáuregui                        </t>
  </si>
  <si>
    <t>201602 -  Don Emeterio Ochoa</t>
  </si>
  <si>
    <t xml:space="preserve">230502 - Parroquia Moralito                                 </t>
  </si>
  <si>
    <t xml:space="preserve">210210 - Parroquia Rafael Rangel                            </t>
  </si>
  <si>
    <t>201603 - Doradas</t>
  </si>
  <si>
    <t xml:space="preserve">230503 - Parroquia Santa Bárbara 6/                         </t>
  </si>
  <si>
    <t xml:space="preserve">210211 - Parroquia San Miguel                               </t>
  </si>
  <si>
    <t>201604 San - Joaquín de Navay, Capital</t>
  </si>
  <si>
    <t xml:space="preserve">230504 - Parroquia Santa Cruz del Zulia                     </t>
  </si>
  <si>
    <t xml:space="preserve">210212 - Parroquia San José                                 </t>
  </si>
  <si>
    <t xml:space="preserve">230505 - Parroquia Urribarri                                </t>
  </si>
  <si>
    <t>201701 - Lobatera</t>
  </si>
  <si>
    <t xml:space="preserve">210301 - Parroquia Sabana Grande 6/                         </t>
  </si>
  <si>
    <t>201702 - Constitución</t>
  </si>
  <si>
    <t xml:space="preserve">230601 - Parroquia Simón Rodríguez 8/                       </t>
  </si>
  <si>
    <t xml:space="preserve">210302 - Parroquia Cheregüé  6/                             </t>
  </si>
  <si>
    <t xml:space="preserve">230602 - Parroquia Carlos Quevedo 9/                        </t>
  </si>
  <si>
    <t xml:space="preserve">210303 - Parroquia Granados 6/                              </t>
  </si>
  <si>
    <t>201801 - No Posee  Parroquia</t>
  </si>
  <si>
    <t xml:space="preserve">230603 - Parroquia Francisco Javier Pulgar 10/              </t>
  </si>
  <si>
    <t xml:space="preserve">210401 - Parroquia Chejendé                                 </t>
  </si>
  <si>
    <t>201901 - Panamericano</t>
  </si>
  <si>
    <t xml:space="preserve">230701 - Parroquia La Concepción                            </t>
  </si>
  <si>
    <t xml:space="preserve">210402 - Parroquia Arnoldo Gabaldón 7/                      </t>
  </si>
  <si>
    <t>201902 - La Palmita</t>
  </si>
  <si>
    <t xml:space="preserve">230702 - Parroquia José Ramón Yepes                         </t>
  </si>
  <si>
    <t xml:space="preserve">210403 - Parroquia Bolivia                                  </t>
  </si>
  <si>
    <t xml:space="preserve">230703 - Parroquia Mariano Parra León 11/                   </t>
  </si>
  <si>
    <t xml:space="preserve">210404 - Parroquia Carrillo                                 </t>
  </si>
  <si>
    <t>202001 - Pedro María Ureña</t>
  </si>
  <si>
    <t xml:space="preserve">230704 - Parroquia San José 12/                             </t>
  </si>
  <si>
    <t xml:space="preserve">210405 - Parroquia Cegarra                                  </t>
  </si>
  <si>
    <t>202002 - Nueva Arcadia</t>
  </si>
  <si>
    <t xml:space="preserve">210406 - Parroquia Manuel Salvador Ulloa 7/                 </t>
  </si>
  <si>
    <t xml:space="preserve">230801 - Parroquia Jesús María Semprún 14/                  </t>
  </si>
  <si>
    <t xml:space="preserve">210407 - Parroquia San José 7/                              </t>
  </si>
  <si>
    <t>202101 - No Posee Parroquia</t>
  </si>
  <si>
    <t xml:space="preserve">230802 - Parroquia Barí 15/                                 </t>
  </si>
  <si>
    <t xml:space="preserve">210501 - Parroquia Carache                                  </t>
  </si>
  <si>
    <t>202201 - Samuel Darío Maldonado</t>
  </si>
  <si>
    <t xml:space="preserve">230901 - Parroquia Concepción                               </t>
  </si>
  <si>
    <t xml:space="preserve">210502 - Parroquia Cuicas                                   </t>
  </si>
  <si>
    <t>202202 - Boconó</t>
  </si>
  <si>
    <t xml:space="preserve">230902 - Parroquia Andrés Bello                             </t>
  </si>
  <si>
    <t xml:space="preserve">210503 - Parroquia La Concepción                            </t>
  </si>
  <si>
    <t>202203 - Hernández</t>
  </si>
  <si>
    <t xml:space="preserve">230903 - Parroquia Chiquinquirá                             </t>
  </si>
  <si>
    <t xml:space="preserve">210504 - Parroquia Panamericana 8/                          </t>
  </si>
  <si>
    <t xml:space="preserve">230904 - Parroquia El Carmelo                               </t>
  </si>
  <si>
    <t xml:space="preserve">210505 - Parroquia Santa Cruz 9/                            </t>
  </si>
  <si>
    <t>202301 - La Concordia</t>
  </si>
  <si>
    <t xml:space="preserve">230905 - Parroquia Potreritos                               </t>
  </si>
  <si>
    <t>202302 - Pedro María Morantes</t>
  </si>
  <si>
    <t xml:space="preserve">210601 - Parroquia Escuque                                  </t>
  </si>
  <si>
    <t>202303 - San Juan Bautista</t>
  </si>
  <si>
    <t xml:space="preserve">231001 - Parroquia Alonso de Ojeda                          </t>
  </si>
  <si>
    <t xml:space="preserve">210602 - Parroquia La Unión                                 </t>
  </si>
  <si>
    <t>202304  - San Sebastián</t>
  </si>
  <si>
    <t xml:space="preserve">231002 - Parroquia Libertad 16/                             </t>
  </si>
  <si>
    <t xml:space="preserve">210603 - Parroquia Sabana Libre                             </t>
  </si>
  <si>
    <t>202305 - Dr. Francisco Romero Lobo</t>
  </si>
  <si>
    <t xml:space="preserve">231003 - Parroquia Campo Lara                               </t>
  </si>
  <si>
    <t xml:space="preserve">210604 - Parroquia Santa Rita 10/                           </t>
  </si>
  <si>
    <t xml:space="preserve">231004 - Parroquia Eleazar López Contreras                  </t>
  </si>
  <si>
    <t>202401 - No Posee Parroquia</t>
  </si>
  <si>
    <t xml:space="preserve">231005 - Parroquia Venezuela                                </t>
  </si>
  <si>
    <t xml:space="preserve">210701 - Parroquia El Socorro 12/                           </t>
  </si>
  <si>
    <t xml:space="preserve">210702 - Parroquia Antonio José de Sucre 12/                </t>
  </si>
  <si>
    <t>202501 - No posee Parroquia</t>
  </si>
  <si>
    <t xml:space="preserve">231101 - Parroquia Libertad                                 </t>
  </si>
  <si>
    <t xml:space="preserve">210703 - Parroquia Los Caprichos 12/                        </t>
  </si>
  <si>
    <t xml:space="preserve">231102 - Parroquia Bartolomé de las Casas                   </t>
  </si>
  <si>
    <t>202601 - Sucre</t>
  </si>
  <si>
    <t xml:space="preserve">231103 - Parroquia Río Negro 17/                            </t>
  </si>
  <si>
    <t xml:space="preserve">210801 - Parroquia Campo Elías 14/                          </t>
  </si>
  <si>
    <t>202602 - Eleazar López Contreras</t>
  </si>
  <si>
    <t xml:space="preserve">231104 - Parroquia San José de Perijá                       </t>
  </si>
  <si>
    <t xml:space="preserve">210802 - Parroquia Arnoldo Gabaldón 14/                     </t>
  </si>
  <si>
    <t>202603 - San Pablo</t>
  </si>
  <si>
    <t xml:space="preserve">231201 - Parroquia San Rafael                               </t>
  </si>
  <si>
    <t xml:space="preserve">210901 - Parroquia Santa Apolonia 16/                       </t>
  </si>
  <si>
    <t>202701 - No Posee Parroquia</t>
  </si>
  <si>
    <t xml:space="preserve">231202 - Parroquia La Sierrita 18/                          </t>
  </si>
  <si>
    <t xml:space="preserve">210902 - Parroquia El Progreso  16/                         </t>
  </si>
  <si>
    <t xml:space="preserve">231203 - Parroquia Las Parcelas 19/                         </t>
  </si>
  <si>
    <t xml:space="preserve">210903 - Parroquia La Ceiba  16/                            </t>
  </si>
  <si>
    <t>202801 - Uribante</t>
  </si>
  <si>
    <t xml:space="preserve">231204 - Parroquia Luis de Vicente                          </t>
  </si>
  <si>
    <t xml:space="preserve">210904 - Parroquia Tres de Febrero  16/                     </t>
  </si>
  <si>
    <t>202802 - Cárdenas</t>
  </si>
  <si>
    <t xml:space="preserve">231205 - Parroquia Monseñor Marcos Sergio Godoy             </t>
  </si>
  <si>
    <t>202803 - Juan Pablo Peñaloza</t>
  </si>
  <si>
    <t xml:space="preserve">231206 - Parroquia Ricaurte                                 </t>
  </si>
  <si>
    <t xml:space="preserve">211001 - Parroquia El Dividive                              </t>
  </si>
  <si>
    <t>202804 - Potosí</t>
  </si>
  <si>
    <t xml:space="preserve">231207 - Parroquia Tamare 20/                               </t>
  </si>
  <si>
    <t xml:space="preserve">211002 - Parroquia Agua Santa                               </t>
  </si>
  <si>
    <t xml:space="preserve">211003 - Parroquia Agua Caliente                            </t>
  </si>
  <si>
    <t>202901 - No Posee Parroquia</t>
  </si>
  <si>
    <t xml:space="preserve">231301 - Parroquia Antonio Borjas Romero 21/                </t>
  </si>
  <si>
    <t xml:space="preserve">211004 - Parroquia El Cenizo                                </t>
  </si>
  <si>
    <t xml:space="preserve">231302 - Parroquia Bolívar                                  </t>
  </si>
  <si>
    <t xml:space="preserve">211005 - Parroquia Valerita 17/                             </t>
  </si>
  <si>
    <t xml:space="preserve">231303 - Parroquia Cacique Mara                             </t>
  </si>
  <si>
    <t xml:space="preserve">231304 - Parroquia Caracciolo Parra Pérez                   </t>
  </si>
  <si>
    <t xml:space="preserve">211101 - Parroquia Monte Carmelo                            </t>
  </si>
  <si>
    <t xml:space="preserve">231305 - Parroquia Cecilio Acosta                           </t>
  </si>
  <si>
    <t xml:space="preserve">211102 - Parroquia Buena Vista                              </t>
  </si>
  <si>
    <t xml:space="preserve">231306 - Parroquia Cristo de Aranza                         </t>
  </si>
  <si>
    <t xml:space="preserve">211103 - Parroquia Santa María del Horcón 18/               </t>
  </si>
  <si>
    <t xml:space="preserve">231307 - Parroquia Coquivacoa                               </t>
  </si>
  <si>
    <t xml:space="preserve">231308 - Parroquia Chiquinquirá                             </t>
  </si>
  <si>
    <t xml:space="preserve">211201 - Parroquia Motatán                                  </t>
  </si>
  <si>
    <t xml:space="preserve">231309 - Parroquia Francisco Eugenio Bustamante             </t>
  </si>
  <si>
    <t xml:space="preserve">211202 - Parroquia El Baño                                  </t>
  </si>
  <si>
    <t xml:space="preserve">231310 - Parroquia Idelfonso Vásquez                        </t>
  </si>
  <si>
    <t xml:space="preserve">211203 - Parroquia Jalisco                                  </t>
  </si>
  <si>
    <t xml:space="preserve">231311 - Parroquia Juana de Avila                           </t>
  </si>
  <si>
    <t xml:space="preserve">231312 - Parroquia Luis Hurtado Higuera                     </t>
  </si>
  <si>
    <t xml:space="preserve">211301 - Parroquia Pampán                                   </t>
  </si>
  <si>
    <t xml:space="preserve">231313 - Parroquia Manuel Dagnino                           </t>
  </si>
  <si>
    <t xml:space="preserve">211302 - Parroquia Flor de Patria                           </t>
  </si>
  <si>
    <t xml:space="preserve">231314 - Parroquia Olegario Villalobos                      </t>
  </si>
  <si>
    <t xml:space="preserve">211303 - Parroquia La Paz                                   </t>
  </si>
  <si>
    <t xml:space="preserve">231315 - Parroquia Raúl Leoni                               </t>
  </si>
  <si>
    <t xml:space="preserve">211304 - Parroquia Santa Ana                                </t>
  </si>
  <si>
    <t xml:space="preserve">231316 - Parroquia Santa Lucía                              </t>
  </si>
  <si>
    <t xml:space="preserve">231317 - Parroquia Venancio Pulgar 22/                      </t>
  </si>
  <si>
    <t xml:space="preserve">211401 - Parroquia Pampanito 20/                            </t>
  </si>
  <si>
    <t xml:space="preserve">231318 - Parroquia San Isidro 23/                           </t>
  </si>
  <si>
    <t xml:space="preserve">211402 - Parroquia La Concepción 20/                        </t>
  </si>
  <si>
    <t xml:space="preserve">211403 - Parroquia Pampanito II 20/                         </t>
  </si>
  <si>
    <t xml:space="preserve">231401 - Parroquia Altagracia                               </t>
  </si>
  <si>
    <t xml:space="preserve">231402 - Parroquia Ana María Campos                         </t>
  </si>
  <si>
    <t xml:space="preserve">211501 - Parroquia Betijoque                                </t>
  </si>
  <si>
    <t xml:space="preserve">231403 - Parroquia Faría                                    </t>
  </si>
  <si>
    <t xml:space="preserve">211502 - Parroquia La Pueblita 22/                          </t>
  </si>
  <si>
    <t xml:space="preserve">231404 - Parroquia San Antonio                              </t>
  </si>
  <si>
    <t xml:space="preserve">211503 - Parroquia Los Cedros 22/                           </t>
  </si>
  <si>
    <t xml:space="preserve">231405 - Parroquia San José                                 </t>
  </si>
  <si>
    <t xml:space="preserve">211504 - Parroquia José Gregorio Hernández                  </t>
  </si>
  <si>
    <t xml:space="preserve">231501 - Parroquia Sinamaica                                </t>
  </si>
  <si>
    <t xml:space="preserve">211601 - Parroquia Carvajal                                 </t>
  </si>
  <si>
    <t xml:space="preserve">231502 - Parroquia Alta Guajira 24/                         </t>
  </si>
  <si>
    <t xml:space="preserve">211602 - Parroquia Antonio Nicolás Briceño                  </t>
  </si>
  <si>
    <t xml:space="preserve">231503 - Parroquia Elías Sánchez Rubio                      </t>
  </si>
  <si>
    <t xml:space="preserve">211603 - Parroquia Campo Alegre 24/                         </t>
  </si>
  <si>
    <t xml:space="preserve">231504 - Parroquia Guajira                                  </t>
  </si>
  <si>
    <t xml:space="preserve">211604 - Parroquia José Leonardo Suárez 24/                 </t>
  </si>
  <si>
    <t xml:space="preserve">231601 - Parroquia El Rosario                               </t>
  </si>
  <si>
    <t xml:space="preserve">211701 - Parroquia Sabana de Mendoza                        </t>
  </si>
  <si>
    <t xml:space="preserve">231602 - Parroquia Donaldo García                           </t>
  </si>
  <si>
    <t xml:space="preserve">211702 - Parroquia El Paraíso                               </t>
  </si>
  <si>
    <t xml:space="preserve">231603 - Parroquia Sixto Zambrano                           </t>
  </si>
  <si>
    <t xml:space="preserve">211703 - Parroquia Junín                                    </t>
  </si>
  <si>
    <t xml:space="preserve">211704 - Parroquia Valmore Rodríguez 25/                    </t>
  </si>
  <si>
    <t xml:space="preserve">231701 - Parroquia San Francisco                            </t>
  </si>
  <si>
    <t xml:space="preserve">231702 - Parroquia El Bajo 27/                              </t>
  </si>
  <si>
    <t xml:space="preserve">211801 - Parroquia Andrés Linares                           </t>
  </si>
  <si>
    <t xml:space="preserve">231703 - Parroquia Domitila Flores 37/                      </t>
  </si>
  <si>
    <t xml:space="preserve">211802 - Parroquia Chiquinquirá                             </t>
  </si>
  <si>
    <t xml:space="preserve">231704 - Parroquia Francisco Ochoa                          </t>
  </si>
  <si>
    <t xml:space="preserve">211803 - Parroquia Cristóbal Mendoza                        </t>
  </si>
  <si>
    <t xml:space="preserve">231705 - Parroquia Los Cortijos 28/                         </t>
  </si>
  <si>
    <t xml:space="preserve">211804 - Parroquia Cruz Carrillo                            </t>
  </si>
  <si>
    <t xml:space="preserve">231706 - Parroquia Marcial Hernández                        </t>
  </si>
  <si>
    <t xml:space="preserve">211805 - Parroquia Matriz                                   </t>
  </si>
  <si>
    <t xml:space="preserve">211806 - Parroquia Monseñor Carrillo                        </t>
  </si>
  <si>
    <t xml:space="preserve">231801 - Parroquia Santa Rita                               </t>
  </si>
  <si>
    <t xml:space="preserve">211807 - Parroquia Tres Esquinas 28/                        </t>
  </si>
  <si>
    <t xml:space="preserve">231802 - Parroquia El Mene 29/                              </t>
  </si>
  <si>
    <t xml:space="preserve">231803 - Parroquia José Cenovio Urribarri 30/               </t>
  </si>
  <si>
    <t xml:space="preserve">211901 - Parroquia La Quebrada                              </t>
  </si>
  <si>
    <t xml:space="preserve">231804 - Parroquia Pedro Lucas Urribarri                    </t>
  </si>
  <si>
    <t xml:space="preserve">211902 - Parroquia Cabimbú                                  </t>
  </si>
  <si>
    <t xml:space="preserve">211903 - Parroquia Jajó                                     </t>
  </si>
  <si>
    <t xml:space="preserve">231901 - Parroquia Manuel Manrique 32/                      </t>
  </si>
  <si>
    <t xml:space="preserve">211904 - Parroquia La Mesa                                  </t>
  </si>
  <si>
    <t xml:space="preserve">231902 - Parroquia Rafael María Baralt 33/                  </t>
  </si>
  <si>
    <t xml:space="preserve">211905 - Parroquia Santiago                                 </t>
  </si>
  <si>
    <t xml:space="preserve">231903 - Parroquia Rafael Urdaneta 34/                      </t>
  </si>
  <si>
    <t xml:space="preserve">211906 - Parroquia Tuñame                                   </t>
  </si>
  <si>
    <t xml:space="preserve">232001 - Parroquia Bobures                                  </t>
  </si>
  <si>
    <t xml:space="preserve">212001 - Parroquia Juan Ignacio Montilla                    </t>
  </si>
  <si>
    <t xml:space="preserve">232002 - Parroquia El Batey 35/                             </t>
  </si>
  <si>
    <t xml:space="preserve">212002 - Parroquia La Beatriz                               </t>
  </si>
  <si>
    <t xml:space="preserve">232003 - Parroquia Gibraltar                                </t>
  </si>
  <si>
    <t xml:space="preserve">212003 - Parroquia Mercedes Díaz                            </t>
  </si>
  <si>
    <t xml:space="preserve">232004 - Parroquia Heras                                    </t>
  </si>
  <si>
    <t xml:space="preserve">212004 - Parroquia San Luis 31/                             </t>
  </si>
  <si>
    <t xml:space="preserve">232005 - Parroquia Monseñor Arturo Celestino Alvarez        </t>
  </si>
  <si>
    <t xml:space="preserve">212005 - Parroquia La Puerta                                </t>
  </si>
  <si>
    <t xml:space="preserve">232006 - Parroquia Rómulo Gallegos                          </t>
  </si>
  <si>
    <t xml:space="preserve">212006 - Parroquia Mendoza                                  </t>
  </si>
  <si>
    <t xml:space="preserve">232101 - Parroquia La Victoria                              </t>
  </si>
  <si>
    <t xml:space="preserve">232102 - Parroquia Rafael Urdaneta 36/                      </t>
  </si>
  <si>
    <t xml:space="preserve">232103 - Parroquia Raúl Cuenca                              </t>
  </si>
  <si>
    <t>Agricola_y_afines</t>
  </si>
  <si>
    <t>Comercio</t>
  </si>
  <si>
    <t>Construcción</t>
  </si>
  <si>
    <t>Industrias_manufactureras</t>
  </si>
  <si>
    <t>Manufactura_o_Producción</t>
  </si>
  <si>
    <t>Construcción_</t>
  </si>
  <si>
    <t>Comercio_al_por_mayor_y_al_por_menor_reparación_de_vehículos_automotores_y_motocicletas</t>
  </si>
  <si>
    <t>Transporte</t>
  </si>
  <si>
    <t>Transporte_y_almacenamiento</t>
  </si>
  <si>
    <t>Alojamiento_servicios_de_comida_y_operadores_turisticos</t>
  </si>
  <si>
    <t>Información_y_comunicaciones</t>
  </si>
  <si>
    <t>INDUSTRIAS_MANUFACTURERAS</t>
  </si>
  <si>
    <t>CONSTRUCCIÓN_</t>
  </si>
  <si>
    <t>COMERCIO_AL_POR_MAYOR_Y_AL_POR_MENOR_REPARACIÓN_DE_VEHÍCULOS_AUTOMOTORES_Y_MOTOCICLETAS</t>
  </si>
  <si>
    <t>TRANSPORTE_Y_ALMACENAMIENTO</t>
  </si>
  <si>
    <t>ALOJAMIENTO_SERVICIOS_DE_COMIDA_Y_OPERADORES_TURISTICOS</t>
  </si>
  <si>
    <t>INFORMACIÓN_Y_COMUNICACIONES</t>
  </si>
  <si>
    <t>ACTIVIDADES_FINANCIERAS</t>
  </si>
  <si>
    <t>ACTIVIDADES_INMOBILIARIAS</t>
  </si>
  <si>
    <t>ACTIVIDADES_PROFESIONALES_CIENTÍFICAS_Y_TÉCNICAS</t>
  </si>
  <si>
    <t>ACTIVIDADES_DE_SERVICIOS_ADMINISTRATIVOS_Y_DE_APOYO_</t>
  </si>
  <si>
    <t>EDUCACIÓN</t>
  </si>
  <si>
    <t>ACTIVIDADES_DE_ATENCIÓN_DE_LA_SALUD_HUMANA_Y_DE_ASISTENCIA_SOCIAL</t>
  </si>
  <si>
    <t>ACTIVIDADES_ARTÍSTICAS_DE_ENTRETENIMIENTO_Y_RECREACIÓN</t>
  </si>
  <si>
    <t>OTRAS_ACTIVIDADES_DE_SERVICIOS</t>
  </si>
  <si>
    <t>Actividades_financieras</t>
  </si>
  <si>
    <t>Elaboración_de_productos_alimenticios</t>
  </si>
  <si>
    <t>Construcción_de_edificios</t>
  </si>
  <si>
    <t>Comercio_mantenimiento_y_reparación_de_vehículos_automotores_y_motocicletas_sus_partes_piezas_y_accesorios</t>
  </si>
  <si>
    <t>Transporte_terrestre_transporte_por_tuberías</t>
  </si>
  <si>
    <t>Alojamiento</t>
  </si>
  <si>
    <t>Actividades_de_edición</t>
  </si>
  <si>
    <t>Actividades_de_servicios_financieros_excepto_las_banca_y_seguros_</t>
  </si>
  <si>
    <t>Actividades_inmobiliarias1</t>
  </si>
  <si>
    <t>Actividades_jurídicas_y_de_contabilidad</t>
  </si>
  <si>
    <t>Actividades_de_alquiler_y_arrendamiento</t>
  </si>
  <si>
    <t>Educación1</t>
  </si>
  <si>
    <t>Actividades_de_atención_de_la_salud_humana</t>
  </si>
  <si>
    <t>Actividades_creativas_artísticas_y_de_entretenimiento</t>
  </si>
  <si>
    <t>Actividades_de_asociaciones</t>
  </si>
  <si>
    <t>Actividades_inmobiliarias</t>
  </si>
  <si>
    <t>Elaboración_de_bebidas</t>
  </si>
  <si>
    <t>Obras_de_ingeniería_civil</t>
  </si>
  <si>
    <t>Comercio_al_por_mayor_y_en_comisión_o_por_contrata_excepto_el_comercio_de_vehículos_automotores_y_motocicletas</t>
  </si>
  <si>
    <t>Transporte_acuático</t>
  </si>
  <si>
    <t>Actividades_de_servicios_de_comidas_y_bebidas</t>
  </si>
  <si>
    <t>Actividades_cinematográficas_de_video_y_producción_de_programas_de_televisión_grabación_de_sonido_y_edición_de_música</t>
  </si>
  <si>
    <t>Actividades_auxiliares_de_las_actividades_de_servicios_financieros</t>
  </si>
  <si>
    <t>Actividades_de_administración_empresarial_actividades_de_consultoría_de_gestión</t>
  </si>
  <si>
    <t>Actividades_de_seguridad_e_investigación_privada</t>
  </si>
  <si>
    <t>Actividades_de_bibliotecas_archivos_museos_y_otras_actividades_culturales</t>
  </si>
  <si>
    <t>Mantenimiento_y_reparación_de_computadores_efectos_personales_y_enseres_domésticos</t>
  </si>
  <si>
    <t>Agricultura_ganadería_caza_silvicultura_y_pesca</t>
  </si>
  <si>
    <t>Actividades_profesionales_científicas_y_técnicas</t>
  </si>
  <si>
    <t>Elaboración_de_productos_de_tabaco</t>
  </si>
  <si>
    <t>Actividades_especializadas_para_la_construcción_de_edificios_y_obras_de_ingeniería_civil</t>
  </si>
  <si>
    <t>Comercio_al_por_menor_excepto_el_de_vehículos_automotores_y_motocicletas</t>
  </si>
  <si>
    <t>Transporte_aéreo</t>
  </si>
  <si>
    <t>Actividades_de_las_agencias_de_viajes_operadores_turísticos_servicios_de_reserva_y_actividades_relacionadas</t>
  </si>
  <si>
    <t>Actividades_de_programación_transmisión_y_o_difusión</t>
  </si>
  <si>
    <t>Actividades_de_arquitectura_e_ingeniería_ensayos_y_análisis_técnicos</t>
  </si>
  <si>
    <t>Actividades_de_servicios_a_edificios_y_paisajismo</t>
  </si>
  <si>
    <t>Actividades_deportivas_y_actividades_recreativas_y_de_esparcimiento</t>
  </si>
  <si>
    <t>Actividades_de_servicios_administrativos_y_de_apoyo</t>
  </si>
  <si>
    <t>Confección_de_prendas_de_vestir</t>
  </si>
  <si>
    <t>Almacenamiento_y_actividades_complementarias_al_transporte</t>
  </si>
  <si>
    <t>Telecomunicaciones</t>
  </si>
  <si>
    <t>Investigación_científica_y_desarrollo</t>
  </si>
  <si>
    <t>Actividades_administrativas_y_de_apoyo_de_oficina_y_otras_actividades_de_apoyo_a_las_empresas</t>
  </si>
  <si>
    <t>Educación</t>
  </si>
  <si>
    <t>Curtido_y_recurtido_de_cueros_fabricación_de_calzado_fabricación_de_artículos_de_viaje_maletas_bolsos_de_mano_y_artículos_similares_y_fabricación_de_artículos_de_talabartería_y_guarnicionería_adobo_y_teñido_de_pieles</t>
  </si>
  <si>
    <t>Correo_y_servicios_de_mensajería</t>
  </si>
  <si>
    <t>Desarrollo_de_sistemas_informáticos_consultoría_informática_y_actividades_relacionadas</t>
  </si>
  <si>
    <t>Publicidad_y_estudios_de_mercado</t>
  </si>
  <si>
    <t>Actividades_de_atención_de_la_salud_humana_y_de_asistencia_social</t>
  </si>
  <si>
    <t>Actividades_de_impresión_y_de_producción_de_copias_a_partir_de_grabaciones_originales_</t>
  </si>
  <si>
    <t>Otras_actividades_profesionales_científicas_y_técnicas</t>
  </si>
  <si>
    <t>Actividades_artísticas_de_entretenimiento_y_recreación</t>
  </si>
  <si>
    <t>Coquización_fabricación_de_productos_de_la_refinación_del_petróleo_y_actividad_de_mezcla_de_combustibles_</t>
  </si>
  <si>
    <t>Actividades_veterinarias</t>
  </si>
  <si>
    <t>Otras_actividades_de_servicios</t>
  </si>
  <si>
    <t>Fabricación_de_sustancias_y_productos_químicos</t>
  </si>
  <si>
    <t>Fabricación_de_productos_farmacéuticos_sustancias_químicas_medicinales_y_productos_botánicos_de_uso_farmacéutico</t>
  </si>
  <si>
    <t>Fabricación_de_productos_de_caucho_y_de_plástico</t>
  </si>
  <si>
    <t>Fabricación_de_otros_productos_minerales_no_metálicos</t>
  </si>
  <si>
    <t>Fabricación_de_productos_metalúrgicos_básicos</t>
  </si>
  <si>
    <t>Fabricación_de_productos_elaborados_de_metal_excepto_maquinaria_y_equipo</t>
  </si>
  <si>
    <t>AGRICULTURA_GANADERÍA_CAZA_SILVICULTURA_Y_PESCA</t>
  </si>
  <si>
    <t>Fabricación_de_productos_informáticos_electrónicos_y_ópticos</t>
  </si>
  <si>
    <t>Agricultura_ganadería,_caza_y_actividades_de_servicios_conexas_</t>
  </si>
  <si>
    <t>Fabricación_de_aparatos_y_equipo_eléctrico</t>
  </si>
  <si>
    <t>Silvicultura_y_extracción_de_madera</t>
  </si>
  <si>
    <t>Fabricación_de_maquinaria_y_equipo_n.c.p.</t>
  </si>
  <si>
    <t>Pesca_y_acuicultura</t>
  </si>
  <si>
    <t>Fabricación_de_vehículos_automotores_remolques_y_semirremolques</t>
  </si>
  <si>
    <t>Fabricación_de_otros_tipos_de_equipo_de_transporte</t>
  </si>
  <si>
    <t>Fabricación_de_muebles_colchones_y_somieres</t>
  </si>
  <si>
    <t>Instalación_mantenimiento_y_reparación_especializado_de_maquinaria_y_equipo</t>
  </si>
  <si>
    <t>Otras_industrias_manufactureras</t>
  </si>
  <si>
    <t>Agricultura_ganadería_caza_y_actividades_de_servicios_conexas_</t>
  </si>
  <si>
    <t>Cultivo_de_cereales_(excepto_arroz),_legumbres_y_semillas_oleaginosas_</t>
  </si>
  <si>
    <t>Procesamiento_y_conservación_de_carne_y_productos_cárnicos</t>
  </si>
  <si>
    <t>Construcción_de_edificios_residenciales</t>
  </si>
  <si>
    <t>Comercio_de_vehículos_automotores_nuevos</t>
  </si>
  <si>
    <t>Transporte_férreo_de_pasajeros</t>
  </si>
  <si>
    <t>Alojamiento_en_hoteles_</t>
  </si>
  <si>
    <t>Edición_de_libros</t>
  </si>
  <si>
    <t>Otras_actividades_de_servicio_financiero</t>
  </si>
  <si>
    <t>Alquiler_y_arrendamiento_de_equipo_recreativo_y_deportivo</t>
  </si>
  <si>
    <t>Educación_de_la_primera_infancia</t>
  </si>
  <si>
    <t>Actividades_de_la_práctica_médica,_sin_internación</t>
  </si>
  <si>
    <t>Creación_literaria</t>
  </si>
  <si>
    <t>y_asociaciones_profesionales_</t>
  </si>
  <si>
    <t>Cultivo_de_tabaco_</t>
  </si>
  <si>
    <t>Elaboración_de_almidones_y_productos_derivados_del_almidón</t>
  </si>
  <si>
    <t>Construcción_de_edificios_no_residenciales</t>
  </si>
  <si>
    <t>Comercio_de_vehículos_automotores_usados</t>
  </si>
  <si>
    <t>Transporte_férreo_de_carga_</t>
  </si>
  <si>
    <t>Alojamiento_en_apartahoteles</t>
  </si>
  <si>
    <t>Edición_de_directorios_y_listas_de_correo</t>
  </si>
  <si>
    <t>Alquiler_de_videos_y_discos_</t>
  </si>
  <si>
    <t>Educación_preescolar</t>
  </si>
  <si>
    <t>Actividades_de_la_práctica_odontológica</t>
  </si>
  <si>
    <t>Creación_musical</t>
  </si>
  <si>
    <t>Actividades_de_asociaciones_empresariales_y_de_empleadores</t>
  </si>
  <si>
    <t>Cultivo_de_frutas_tropicales_y_subtropicales</t>
  </si>
  <si>
    <t>Otros_derivados_del_café</t>
  </si>
  <si>
    <t>Comercio_de_motocicletas_y_de_sus_partes,_piezas_y_accesorios</t>
  </si>
  <si>
    <t>Transporte_de_pasajeros</t>
  </si>
  <si>
    <t>Alojamiento_en_centros_vacacionales_</t>
  </si>
  <si>
    <t>Edición_de_periódicos,_revistas_y_otras_publicaciones_periódicas</t>
  </si>
  <si>
    <t>Alquiler_y_arrendamiento_de_otros_efectos_personales_y_enseres_domésticos_n.c.p.</t>
  </si>
  <si>
    <t>Educación_básica_primaria</t>
  </si>
  <si>
    <t>Actividades_de_apoyo_diagnóstico</t>
  </si>
  <si>
    <t>Creación_teatral</t>
  </si>
  <si>
    <t>Actividades_de_asociaciones_profesionales</t>
  </si>
  <si>
    <t>Cultivo_de_caña_de_azúcar</t>
  </si>
  <si>
    <t>Elaboración_de_productos_de_panadería</t>
  </si>
  <si>
    <t>Mantenimiento_y_reparación_de_motocicletas_y_de_sus_partes_y_piezas</t>
  </si>
  <si>
    <t>Transporte_mixto</t>
  </si>
  <si>
    <t>Alojamiento_rural</t>
  </si>
  <si>
    <t>Otros_trabajos_de_edición</t>
  </si>
  <si>
    <t>Educación_básica_secundaria_</t>
  </si>
  <si>
    <t>Actividades_de_apoyo_terapéutico</t>
  </si>
  <si>
    <t>Creación_audiovisual</t>
  </si>
  <si>
    <t>Actividades_de_asociaciones_religiosas</t>
  </si>
  <si>
    <t>Cultivo_de_flor_de_corte</t>
  </si>
  <si>
    <t>Elaboración_de_cacao,_chocolate_y_productos_de_confitería</t>
  </si>
  <si>
    <t>Transporte_de_carga_por_carretera</t>
  </si>
  <si>
    <t>Otros_tipos_de_alojamientos_para_visitantes</t>
  </si>
  <si>
    <t>Administración_de_mercados_financieros</t>
  </si>
  <si>
    <t>Actividades_de_administración_empresarial;_actividades_de_consultoría_de_gestión</t>
  </si>
  <si>
    <t>Educación_media_académica</t>
  </si>
  <si>
    <t>Otras_actividades_de_atención_de_la_salud_humana</t>
  </si>
  <si>
    <t>Artes_plásticas_y_visuales</t>
  </si>
  <si>
    <t>Actividades_de_asociaciones_políticas</t>
  </si>
  <si>
    <t>Cultivo_de_palma_para_aceite_(palma_africana)_y_otros_frutos_oleaginosos</t>
  </si>
  <si>
    <t>Elaboración_de_macarrones,_fideos,_alcuzcuz_y_productos_farináceos_similares</t>
  </si>
  <si>
    <t>Otras_actividades_relacionadas_con_el_mercado_de_valores</t>
  </si>
  <si>
    <t>Educación_media_técnica_y_de_formación_laboral</t>
  </si>
  <si>
    <t>Actividades_teatrales</t>
  </si>
  <si>
    <t>Actividades_de_otras_asociaciones_n.c.p.</t>
  </si>
  <si>
    <t>Cultivo_de_plantas_con_las_que_se_preparan_bebidas</t>
  </si>
  <si>
    <t>Elaboración_de_comidas_y_platos_preparados</t>
  </si>
  <si>
    <t>Otras_actividades_auxiliares_de_las_actividades_de_servicios_financieros_incluyendo_criptoactivos</t>
  </si>
  <si>
    <t>Actividades_de_operadores_turísticos</t>
  </si>
  <si>
    <t>Educación_técnica_profesional</t>
  </si>
  <si>
    <t>Actividades_de_espectáculos_musicales_en_vivo</t>
  </si>
  <si>
    <t>Cultivo_de_especias_y_de_plantas_aromáticas_y_medicinales_</t>
  </si>
  <si>
    <t>Elaboración_de_otros_productos_alimenticios_n.c.p.</t>
  </si>
  <si>
    <t>Comercio_al_por_mayor_de_productos_alimenticios</t>
  </si>
  <si>
    <t>Actividades_de_producción_de_películas_cinematográficas,_videos,_programas,_anuncios_y_comerciales_de_televisión</t>
  </si>
  <si>
    <t>Actividades_de_agentes_y_corredores_de_seguros</t>
  </si>
  <si>
    <t>Educación_tecnológica</t>
  </si>
  <si>
    <t>Otras_actividades_de_espectáculos_en_vivo</t>
  </si>
  <si>
    <t>Cría_de_ganado_bovino_y_bufalino</t>
  </si>
  <si>
    <t>Comercio_al_por_mayor_de_bebidas_y_tabaco</t>
  </si>
  <si>
    <t>Transporte_de_pasajeros_marítimo_y_de_cabotaje_</t>
  </si>
  <si>
    <t>Expendio_a_la_mesa_de_comidas_preparadas</t>
  </si>
  <si>
    <t>Actividades_de_posproducción_de_películas_cinematográficas,_videos,_programas,_anuncios_y_comerciales_de_televisión</t>
  </si>
  <si>
    <t>Evaluación_de_riesgos_y_daños,_y_otras_actividades_de_servicios_auxiliares</t>
  </si>
  <si>
    <t>Actividades_de_arquitectura_e_ingeniería;_ensayos_y_análisis_técnicos</t>
  </si>
  <si>
    <t>Educación_de_instituciones_universitarias_o_de_escuelas_tecnológicas</t>
  </si>
  <si>
    <t>Cría_de_caballos_y_otros_equinos_</t>
  </si>
  <si>
    <t>Demolición</t>
  </si>
  <si>
    <t>Comercio_al_por_mayor_de_productos_textiles,_productos_confeccionados_para_uso_doméstico</t>
  </si>
  <si>
    <t>Transporte_de_carga_marítimo_y_de_cabotaje_</t>
  </si>
  <si>
    <t>Expendio_por_autoservicio_de_comidas_preparadas</t>
  </si>
  <si>
    <t>Actividades_de_distribución_de_películas_cinematográficas,_videos,_programas,_anuncios_y_comerciales_de_televisión</t>
  </si>
  <si>
    <t>Educación_de_universidades</t>
  </si>
  <si>
    <t>Mantenimiento_y_reparación_de_computadores_y_de_equipo_periférico</t>
  </si>
  <si>
    <t>Cría_de_aves_de_corral</t>
  </si>
  <si>
    <t>Destilación,_rectificación_y_mezcla_de_bebidas_alcohólicas</t>
  </si>
  <si>
    <t>Preparación_del_terreno</t>
  </si>
  <si>
    <t>Comercio_al_por_mayor_de_prendas_de_vestir</t>
  </si>
  <si>
    <t>Transporte_fluvial_de_pasajeros</t>
  </si>
  <si>
    <t>Expendio_de_comidas_preparadas_en_cafeterías</t>
  </si>
  <si>
    <t>Actividades_de_exhibición_de_películas_cinematográficas_y_videos</t>
  </si>
  <si>
    <t>Limpieza_general_interior_de_edificios</t>
  </si>
  <si>
    <t>Formación_académica_no_formal_</t>
  </si>
  <si>
    <t>Mantenimiento_y_reparación_de_equipos_de_comunicación</t>
  </si>
  <si>
    <t>Cría_de_otros_animales_n.c.p.</t>
  </si>
  <si>
    <t>Elaboración_de_bebidas_fermentadas_no_destiladas</t>
  </si>
  <si>
    <t>Instalaciones_eléctricas</t>
  </si>
  <si>
    <t>Comercio_al_por_mayor_de_calzado</t>
  </si>
  <si>
    <t>Transporte_fluvial_de_carga</t>
  </si>
  <si>
    <t>Otros_tipos_de_expendio_de_comidas_preparadas_n.c.p.</t>
  </si>
  <si>
    <t>Otras_actividades_de_limpieza_de_edificios_e_instalaciones_industriales</t>
  </si>
  <si>
    <t>Enseñanza_deportiva_y_recreativa</t>
  </si>
  <si>
    <t>Actividades_de_bibliotecas_y_archivos</t>
  </si>
  <si>
    <t>Mantenimiento_y_reparación_de_aparatos_electrónicos_de_consumo</t>
  </si>
  <si>
    <t>Actividades_de_apoyo_a_la_agricultura_</t>
  </si>
  <si>
    <t>Producción_de_malta,_elaboración_de_cervezas_y_otras_bebidas_malteadas</t>
  </si>
  <si>
    <t>Instalaciones_de_fontanería,_calefacción_y_aire_acondicionado</t>
  </si>
  <si>
    <t>Comercio_al_por_mayor_de_aparatos_y_equipo_de_uso_doméstico</t>
  </si>
  <si>
    <t>Catering_para_eventos</t>
  </si>
  <si>
    <t>Enseñanza_cultural</t>
  </si>
  <si>
    <t>Actividades_y_funcionamiento_de_museos,_conservación_de_edificios_y_sitios_históricos</t>
  </si>
  <si>
    <t>Mantenimiento_y_reparación_de_aparatos_y_equipos_domésticos_y_de_jardinería_</t>
  </si>
  <si>
    <t>Actividades_de_apoyo_a_la_ganadería</t>
  </si>
  <si>
    <t>Elaboración_de_bebidas_no_alcohólicas,_producción_de_aguas_minerales_y_de_otras_aguas_embotelladas</t>
  </si>
  <si>
    <t>Otras_instalaciones_especializadas</t>
  </si>
  <si>
    <t>Comercio_al_por_mayor_de_productos_farmacéuticos,_medicinales,_cosméticos_y_de_tocador</t>
  </si>
  <si>
    <t>Actividades_de_otros_servicios_de_comidas</t>
  </si>
  <si>
    <t>Otros_tipos_de_educación_n.c.p.</t>
  </si>
  <si>
    <t>Actividades_de_jardines_botánicos,_zoológicos_y_reservas_naturales</t>
  </si>
  <si>
    <t>Reparación_de_calzado_y_artículos_de_cuero</t>
  </si>
  <si>
    <t>Comercio_al_por_mayor_de_otros_utensilios_domésticos_n.c.p.</t>
  </si>
  <si>
    <t>Actividades_de_programación,_transmisión_y/o_difusión</t>
  </si>
  <si>
    <t>Reparación_de_muebles_y_accesorios_para_el_hogar</t>
  </si>
  <si>
    <t>Comercio_al_por_mayor_de_computadores,_equipo_periférico_y_programas_de_informática</t>
  </si>
  <si>
    <t>Transporte_aéreo_nacional_de_pasajeros_</t>
  </si>
  <si>
    <t>Actividades_combinadas_de_servicios_administrativos_de_oficina</t>
  </si>
  <si>
    <t>Mantenimiento_y_reparación_de_otros_efectos_personales_y_enseres_domésticos</t>
  </si>
  <si>
    <t>Comercio_al_por_mayor_de_equipo,_partes_y_piezas_electrónicos_y_de_telecomunicaciones</t>
  </si>
  <si>
    <t>Transporte_aéreo_internacional_de_pasajeros_</t>
  </si>
  <si>
    <t>Fotocopiado,_preparación_de_documentos_y_otras_actividades_especializadas_de_apoyo_a_oficina</t>
  </si>
  <si>
    <t>Comercio_al_por_mayor_de_maquinaria_y_equipo_agropecuarios</t>
  </si>
  <si>
    <t>Transporte_aéreo_nacional_de_carga_</t>
  </si>
  <si>
    <t>Actividades_de_las_agencias_de_viaje</t>
  </si>
  <si>
    <t>Actividades_de_agencias_de_cobranza_y_oficinas_de_calificación_crediticia</t>
  </si>
  <si>
    <t>Gestión_de_instalaciones_deportivas</t>
  </si>
  <si>
    <t>Comercio_al_por_mayor_de_otros_tipos_de_maquinaria_y_equipo_n.c.p.</t>
  </si>
  <si>
    <t>Transporte_aéreo_internacional_de_carga_</t>
  </si>
  <si>
    <t>Actividades_de_envase_y_empaque</t>
  </si>
  <si>
    <t>Actividades_de_clubes_deportivos</t>
  </si>
  <si>
    <t>Otras_actividades_de_servicios_personales</t>
  </si>
  <si>
    <t>Comercio_al_por_mayor_de_combustibles_sólidos,_líquidos,_gaseosos_y_productos_conexos</t>
  </si>
  <si>
    <t>Otras_actividades_de_servicio_de_apoyo_a_las_empresas_n.c.p.</t>
  </si>
  <si>
    <t>Otras_actividades_deportivas</t>
  </si>
  <si>
    <t>Lavado_y_limpieza,_incluso_la_limpieza_en_seco,_de_productos_textiles_y_de_piel</t>
  </si>
  <si>
    <t>Comercio_al_por_mayor_de_metales_y_productos_metalíferos</t>
  </si>
  <si>
    <t>Otras_actividades_profesionales,_científicas_y_técnicas</t>
  </si>
  <si>
    <t>Actividades_de_parques_de_atracciones_y_parques_temáticos</t>
  </si>
  <si>
    <t>Peluquería_y_otros_tratamientos_de_belleza</t>
  </si>
  <si>
    <t>Comercio_al_por_mayor_de_materiales_de_construcción,_artículos_de_ferretería,_pinturas,_productos_de_vidrio,_equipo_y_materiales_de_fontanería_y_calefacción</t>
  </si>
  <si>
    <t>Otras_actividades_recreativas_y_de_esparcimiento_n.c.p.</t>
  </si>
  <si>
    <t>Pompas_fúnebres_y_actividades_relacionadas</t>
  </si>
  <si>
    <t>Comercio_al_por_mayor_de_productos_químicos_básicos,_cauchos_y_plásticos_en_formas_primarias_y_productos_químicos_de_uso_agropecuario</t>
  </si>
  <si>
    <t>Actividades_de_estaciones,_vías_y_servicios_complementarios_para_el_transporte_terrestre</t>
  </si>
  <si>
    <t>Actividades_de_desarrollo_de_sistemas_informáticos_(planificación,_análisis,_diseño,_programación,_pruebas)</t>
  </si>
  <si>
    <t>Otras_actividades_de_servicios_personales_n.c.p.</t>
  </si>
  <si>
    <t>Pesca_marítima_</t>
  </si>
  <si>
    <t>Comercio_al_por_mayor_de_desperdicios,_desechos_y_chatarra</t>
  </si>
  <si>
    <t>Actividades_de_puertos_y_servicios_complementarios_para_el_transporte_acuático</t>
  </si>
  <si>
    <t>Actividades_de_consultoría_informática_y_actividades_de_administración_de_instalaciones_informáticas</t>
  </si>
  <si>
    <t>Pesca_de_agua_dulce_</t>
  </si>
  <si>
    <t>Comercio_al_por_mayor_de_otros_productos_n.c.p.</t>
  </si>
  <si>
    <t>Actividades_de_aeropuertos,_servicios_de_navegación_aérea_y_demás_actividades_conexas_al_transporte_aéreo</t>
  </si>
  <si>
    <t>Otras_actividades_de_tecnologías_de_información_y_actividades_de_servicios_informáticos</t>
  </si>
  <si>
    <t>Acuicultura_marítima_</t>
  </si>
  <si>
    <t>Curtido_y_recurtido_de_cueros;_recurtido_y_teñido_de_pieles</t>
  </si>
  <si>
    <t>Manipulación_de_carga</t>
  </si>
  <si>
    <t>Alojamiento_en_hoteles_o_posadas</t>
  </si>
  <si>
    <t>Acuicultura_de_agua_dulce</t>
  </si>
  <si>
    <t>Fabricación_de_artículos_de_viaje,_bolsos_de_mano_y_artículos_similares_elaborados_en_cuero,_y_fabricación_de_artículos_de_talabartería_y_guarnicionería</t>
  </si>
  <si>
    <t>Otras_actividades_complementarias_al_transporte</t>
  </si>
  <si>
    <t>Fabricación_de_artículos_de_viaje,_bolsos_de_mano_y_artículos_similares;_artículos_de_talabartería_y_guarnicionería_elaborados_en_otros_materiales</t>
  </si>
  <si>
    <t>Actividades_de_servicios_de_información</t>
  </si>
  <si>
    <t>Fabricación_de_calzado_de_cuero_y_piel,_con_cualquier_tipo_de_suela</t>
  </si>
  <si>
    <t>Comercio_al_por_menor_en_establecimientos_no_especializados_con_surtido_compuesto_principalmente_por_alimentos,_bebidas_o_tabaco</t>
  </si>
  <si>
    <t>Procesamiento_de_datos,_alojamiento_(hosting)_y_actividades_relacionadas</t>
  </si>
  <si>
    <t>Fabricación_de_otros_tipos_de_calzado,_excepto_calzado_de_cuero_y_piel</t>
  </si>
  <si>
    <t>Comercio_al_por_menor_en_establecimientos_no_especializados,_con_surtido_compuesto_principalmente_por_productos_diferentes_de_alimentos_(víveres_en_general),_bebidas_y_tabaco</t>
  </si>
  <si>
    <t>Portales_web</t>
  </si>
  <si>
    <t>Comercio_al_por_menor_de_productos_agrícolas_para_el_consumo_en_establecimientos_especializados</t>
  </si>
  <si>
    <t>Actividades_de_agencias_de_noticias</t>
  </si>
  <si>
    <t>Comercio_al_por_menor_de_leche,_productos_lácteos_y_huevos,_en_establecimientos_especializados</t>
  </si>
  <si>
    <t>Otras_actividades_de_servicio_de_información_n.c.p.</t>
  </si>
  <si>
    <t>Comercio_al_por_menor_de_carnes_(incluye_aves_de_corral),_productos_cárnicos,_pescados_y_productos_de_mar,_en_establecimientos_especializados</t>
  </si>
  <si>
    <t>Actividades_de_impresión</t>
  </si>
  <si>
    <t>Comercio_al_por_menor_de_bebidas_y_productos_del_tabaco,_en_establecimientos_especializados</t>
  </si>
  <si>
    <t>Actividades_de_servicios_relacionados_con_la_impresión</t>
  </si>
  <si>
    <t>Comercio_al_por_menor_de_otros_productos_alimenticios_n.c.p.,_en_establecimientos_especializados</t>
  </si>
  <si>
    <t>Comercio_al_por_menor_de_combustible_para_automotores</t>
  </si>
  <si>
    <t>Comercio_al_por_menor_de_lubricantes_(aceites,_grasas),_aditivos_y_productos_de_limpieza_para_vehículos_automotores</t>
  </si>
  <si>
    <t>Comercio_al_por_menor_de_computadores,_equipos_periféricos,_programas_de_informática_y_equipos_de_telecomunicaciones_en_establecimientos_especializados</t>
  </si>
  <si>
    <t>Fabricación_de_productos_de_la_refinación_del_petróleo</t>
  </si>
  <si>
    <t>Comercio_al_por_menor_de_equipos_y_aparatos_de_sonido_y_de_video,_en_establecimientos_especializados</t>
  </si>
  <si>
    <t>Actividad_de_mezcla_de_combustibles</t>
  </si>
  <si>
    <t>Comercio_al_por_menor_de_productos_textiles_en_establecimientos_especializados</t>
  </si>
  <si>
    <t>Comercio_al_por_menor_de_artículos_de_ferretería,_pinturas_y_productos_de_vidrio_en_establecimientos_especializados</t>
  </si>
  <si>
    <t>Comercio_al_por_menor_de_tapices,_alfombras_y_cubrimientos_para_paredes_y_pisos_en_establecimientos_especializados</t>
  </si>
  <si>
    <t>Comercio_al_por_menor_de_electrodomésticos_y_gasodomésticos_de_uso_doméstico,_muebles_y_equipos_de_iluminación</t>
  </si>
  <si>
    <t>Fabricación_de_sustancias_y_productos_químicos_básicos</t>
  </si>
  <si>
    <t>Comercio_al_por_menor_de_artículos_y_utensilios_de_uso_doméstico</t>
  </si>
  <si>
    <t>Fabricación_de_abonos_y_compuestos_inorgánicos_nitrogenados</t>
  </si>
  <si>
    <t>Comercio_al_por_menor_de_otros_artículos_domésticos_en_establecimientos_especializados</t>
  </si>
  <si>
    <t>Fabricación_de_plásticos_en_formas_primarias</t>
  </si>
  <si>
    <t>Comercio_al_por_menor_de_libros,_periódicos,_materiales_y_artículos_de_papelería_y_escritorio,_en_establecimientos_especializados</t>
  </si>
  <si>
    <t>Fabricación_de_jabones_y_detergentes,_preparados_para_limpiar_y_pulir;_perfumes_y_preparados_de_tocador</t>
  </si>
  <si>
    <t>Comercio_al_por_menor_de_artículos_deportivos,_en_establecimientos_especializados_</t>
  </si>
  <si>
    <t>Comercio_al_por_menor_de_otros_artículos_culturales_y_de_entretenimiento_n.c.p._en_establecimientos_especializados</t>
  </si>
  <si>
    <t>Comercio_al_por_menor_de_prendas_de_vestir_y_sus_accesorios_(incluye_artículos_de_piel)_en_establecimientos_especializados</t>
  </si>
  <si>
    <t>Comercio_al_por_menor_de_todo_tipo_de_calzado_y_artículos_de_cuero_y_sucedáneos_del_cuero_en_establecimientos_especializados.</t>
  </si>
  <si>
    <t>Fabricación_de_productos_farmacéuticos,_sustancias_químicas_medicinales_y_productos_botánicos_de_uso_farmacéutico</t>
  </si>
  <si>
    <t>Comercio_al_por_menor_de_productos_farmacéuticos_y_medicinales,_cosméticos_y_artículos_de_tocador_en_establecimientos_especializados</t>
  </si>
  <si>
    <t>Comercio_al_por_menor_de_otros_productos_nuevos_en_establecimientos_especializados</t>
  </si>
  <si>
    <t>Comercio_al_por_menor_de_artículos_de_segunda_mano</t>
  </si>
  <si>
    <t>Comercio_al_por_menor_de_alimentos,_bebidas_y_tabaco,_en_puestos_de_venta_móviles</t>
  </si>
  <si>
    <t>Fabricación_de_llantas_y_neumáticos_de_caucho</t>
  </si>
  <si>
    <t>Comercio_al_por_menor_de_productos_textiles,_prendas_de_vestir_y_calzado,_en_puestos_de_venta_móviles</t>
  </si>
  <si>
    <t>Fabricación_de_formas_básicas_de_caucho_y_otros_productos_de_caucho_n.c.p.</t>
  </si>
  <si>
    <t>Comercio_al_por_menor_de_otros_productos_en_puestos_de_venta_móviles</t>
  </si>
  <si>
    <t>Fabricación_de_formas_básicas_de_plástico</t>
  </si>
  <si>
    <t>Comercio_al_por_menor_realizado_a_través_de_Internet</t>
  </si>
  <si>
    <t>Fabricación_de_artículos_de_plástico_n.c.p.</t>
  </si>
  <si>
    <t>Comercio_al_por_menor_realizado_a_través_de_casas_de_venta_o_por_correo</t>
  </si>
  <si>
    <t>Otros_tipos_de_comercio_al_por_menor_no_realizado_en_establecimientos,_puestos_de_venta_o_mercados.</t>
  </si>
  <si>
    <t>Fabricación_de_productos_refractarios</t>
  </si>
  <si>
    <t>Fabricación_de_materiales_de_arcilla_para_la_construcción</t>
  </si>
  <si>
    <t>Fabricación_de_otros_productos_de_cerámica_y_porcelana</t>
  </si>
  <si>
    <t>Fabricación_de_cemento,_cal_y_yeso</t>
  </si>
  <si>
    <t>Fabricación_de_artículos_de_hormigón,_cemento_y_yeso</t>
  </si>
  <si>
    <t>Corte,_tallado_y_acabado_de_la_piedra</t>
  </si>
  <si>
    <t>Fabricación_de_otros_productos_minerales_no_metálicos_n.c.p.</t>
  </si>
  <si>
    <t>Industrias_básicas_de_metales_preciosos</t>
  </si>
  <si>
    <t>Industrias_básicas_de_otros_metales_no_ferrosos</t>
  </si>
  <si>
    <t>Fundición_de_hierro_y_de_acero</t>
  </si>
  <si>
    <t>Fundición_de_metales_no_ferrosos_</t>
  </si>
  <si>
    <t>Fabricación_de_productos_metálicos_para_uso_estructural</t>
  </si>
  <si>
    <t>Fabricación_de_tanques,_depósitos_y_recipientes_de_metal,_excepto_los_utilizados_para_el_envase_o_transporte_de_mercancías</t>
  </si>
  <si>
    <t>Fabricación_de_generadores_de_vapor,_excepto_calderas_de_agua_caliente_para_calefacción_central</t>
  </si>
  <si>
    <t>Forja,_prensado,_estampado_y_laminado_de_metal;_pulvimetalurgia</t>
  </si>
  <si>
    <t>Tratamiento_y_revestimiento_de_metales;_mecanizado</t>
  </si>
  <si>
    <t>Fabricación_de_artículos_de_cuchillería,_herramientas_de_mano_y_artículos_de_ferretería</t>
  </si>
  <si>
    <t>Fabricación_de_otros_productos_elaborados_de_metal_n.c.p.</t>
  </si>
  <si>
    <t>Fabricación_de_equipo_de_medición,_prueba,_navegación_y_control</t>
  </si>
  <si>
    <t>Fabricación_de_relojes</t>
  </si>
  <si>
    <t>Fabricación_de_motores,_generadores_y_transformadores_eléctricos</t>
  </si>
  <si>
    <t>Fabricación_de_aparatos_de_distribución_y_control_de_la_energía_eléctrica</t>
  </si>
  <si>
    <t>Fabricación_de_hilos_y_cables_eléctricos_y_de_fibra_óptica</t>
  </si>
  <si>
    <t>Fabricación_de_dispositivos_de_cableado</t>
  </si>
  <si>
    <t>Fabricación_de_motores,_turbinas,_y_partes_para_motores_de_combustión_interna</t>
  </si>
  <si>
    <t>Fabricación_de_equipos_de_potencia_hidráulica_y_neumática</t>
  </si>
  <si>
    <t>Fabricación_de_otras_bombas,_compresores,_grifos_y_válvulas</t>
  </si>
  <si>
    <t>Fabricación_de_cojinetes,_engranajes,_trenes_de_engranajes_y_piezas_de_transmisión</t>
  </si>
  <si>
    <t>Fabricación_de_hornos,_hogares_y_quemadores_industriales</t>
  </si>
  <si>
    <t>Fabricación_de_equipo_de_elevación_y_manipulación</t>
  </si>
  <si>
    <t>Fabricación_de_maquinaria_y_equipo_de_oficina_(excepto_computadoras_y_equipo_periférico)</t>
  </si>
  <si>
    <t>Fabricación_de_herramientas_manuales_con_motor</t>
  </si>
  <si>
    <t>Fabricación_de_otros_tipos_de_maquinaria_y_equipo_de_uso_general_n.c.p.</t>
  </si>
  <si>
    <t>Fabricación_de_maquinaria_agropecuaria_y_forestal</t>
  </si>
  <si>
    <t>Fabricación_de_máquinas_formadoras_de_metal_y_de_máquinas_herramienta</t>
  </si>
  <si>
    <t>Fabricación_de_maquinaria_para_la_metalurgia</t>
  </si>
  <si>
    <t>Fabricación_de_maquinaria_para_explotación_de_minas_y_canteras_y_para_obras_de_construcción</t>
  </si>
  <si>
    <t>Fabricación_de_maquinaria_para_la_elaboración_de_alimentos,_bebidas_y_tabaco</t>
  </si>
  <si>
    <t>Fabricación_de_maquinaria_para_la_elaboración_de_productos_textiles,_prendas_de_vestir_y_cueros</t>
  </si>
  <si>
    <t>Fabricación_de_otros_tipos_de_maquinaria_y_equipo_de_uso_especial_n.c.p.</t>
  </si>
  <si>
    <t>Construcción_de_barcos_y_de_estructuras_flotantes</t>
  </si>
  <si>
    <t>Construcción_de_embarcaciones_de_recreo_y_deporte</t>
  </si>
  <si>
    <t>Fabricación_de_motocicletas</t>
  </si>
  <si>
    <t>Fabricación_de_bicicletas_y_de_sillas_de_ruedas_para_personas_con_discapacidad</t>
  </si>
  <si>
    <t>Fabricación_de_otros_tipos_de_equipo_de_transporte_n.c.p.</t>
  </si>
  <si>
    <t>Mantenimiento_y_reparación_especializado_de_productos_elaborados_en_metal</t>
  </si>
  <si>
    <t>Mantenimiento_y_reparación_especializado_de_maquinaria_y_equipo</t>
  </si>
  <si>
    <t>Mantenimiento_y_reparación_especializado_de_equipo_electrónico_y_óptico</t>
  </si>
  <si>
    <t>Mantenimiento_y_reparación_especializado_de_equipo_eléctrico</t>
  </si>
  <si>
    <t>Mantenimiento_y_reparación_especializado_de_equipo_de_transporte,_excepto_los_vehículos_automotores,_motocicletas_y_bicicletas</t>
  </si>
  <si>
    <t>Mantenimiento_y_reparación_de_otros_tipos_de_equipos_y_sus_componentes_n.c.p.</t>
  </si>
  <si>
    <t>Monto de sus Ventas Mensuales actuales:</t>
  </si>
  <si>
    <t>Monto Solicitado:</t>
  </si>
  <si>
    <t>EMPRENDEDOR</t>
  </si>
  <si>
    <t>CREDIMUJER</t>
  </si>
  <si>
    <t>Confirmar Cliente</t>
  </si>
  <si>
    <t>I. RECAUDOS</t>
  </si>
  <si>
    <t>Confirmar Banco</t>
  </si>
  <si>
    <t>*</t>
  </si>
  <si>
    <t>Cliente</t>
  </si>
  <si>
    <t>Banco</t>
  </si>
  <si>
    <t>Nombre y Apellido:</t>
  </si>
  <si>
    <t>Firma:</t>
  </si>
  <si>
    <t>Cargo:</t>
  </si>
  <si>
    <t>Firma y sello:</t>
  </si>
  <si>
    <t>Adquisición de Activos Fijos</t>
  </si>
  <si>
    <t>Anzoátegui</t>
  </si>
  <si>
    <t>Alemán(a)</t>
  </si>
  <si>
    <t>Indique la condición actual de su emprendimiento:</t>
  </si>
  <si>
    <t>Snapchat</t>
  </si>
  <si>
    <t>Unión estable de hecho (Concubinato)</t>
  </si>
  <si>
    <t>Bolívar</t>
  </si>
  <si>
    <t>Tasa de Interés</t>
  </si>
  <si>
    <t>Comisión Flat</t>
  </si>
  <si>
    <t>Relación VAN / Deuda</t>
  </si>
  <si>
    <t>Guárico</t>
  </si>
  <si>
    <t>Mérida</t>
  </si>
  <si>
    <t>Crédito Bancario</t>
  </si>
  <si>
    <t>Táchira</t>
  </si>
  <si>
    <t>Agrícola y afines</t>
  </si>
  <si>
    <t>Educación Básica</t>
  </si>
  <si>
    <t>Relación VAN / DEUDA1</t>
  </si>
  <si>
    <t>Relación VAN / DEUDA2</t>
  </si>
  <si>
    <t>Relación VAN / DEUDA3</t>
  </si>
  <si>
    <t>DATOS DEL FIADOR (para solicitudes superiores al equivalente en bolívares de $500,00)</t>
  </si>
  <si>
    <t>Twitter / X</t>
  </si>
  <si>
    <t>SOLICITUD DE CRÉDITO PERSONA NATURAL</t>
  </si>
  <si>
    <t>Balance General al</t>
  </si>
  <si>
    <t>BALANCE DEL SOLICITANTE (Aplica Persona Natural)</t>
  </si>
  <si>
    <t>Cuentas Por Cobrar</t>
  </si>
  <si>
    <t>Inventario</t>
  </si>
  <si>
    <t>Activo Fijo</t>
  </si>
  <si>
    <t>Otros Activos</t>
  </si>
  <si>
    <t>Deuda Bancaria</t>
  </si>
  <si>
    <t>Cuentas a Pagar Comerciales</t>
  </si>
  <si>
    <t>Pasivos Relacionados</t>
  </si>
  <si>
    <t>Otros Pasivos</t>
  </si>
  <si>
    <t>Patrimonio (Activos-Pasivos)</t>
  </si>
  <si>
    <t>Total Pasivos</t>
  </si>
  <si>
    <t>Actuales</t>
  </si>
  <si>
    <t>Ingresos Mensuales de la Actividad</t>
  </si>
  <si>
    <t>TOTAL INGRESOS MENSUALES (1)</t>
  </si>
  <si>
    <t>Sueldos y Salarios</t>
  </si>
  <si>
    <t>Patente, Impuestos y otros para fiscales (IVSS, FAO, INCES)</t>
  </si>
  <si>
    <t>Gastos de Servicios (Luz, agua, teléfono, condominio, etc.)</t>
  </si>
  <si>
    <t>Gastos de Alimentación mensual</t>
  </si>
  <si>
    <t>Gastos financieros mensuales por créditos actuales (tarjetas de crédito, créditos hipotecarios, otros)</t>
  </si>
  <si>
    <t>Gastos Operativos mensuales.</t>
  </si>
  <si>
    <t>TOTAL EGRESOS MENSUALES (2)</t>
  </si>
  <si>
    <t>Dirección donde realiza el emprendimiento:</t>
  </si>
  <si>
    <t>Red social utilizada para el emprendimiento:</t>
  </si>
  <si>
    <t>Describa brevemente la actividad del Emprendimiento (Campo Obligatorio):</t>
  </si>
  <si>
    <t>Socios del Emprendimiento (En Caso de Aplicar):</t>
  </si>
  <si>
    <t>Nombre de la Empresa o negocio:</t>
  </si>
  <si>
    <t>Trabaja Actualmente:</t>
  </si>
  <si>
    <t>Cargo Actual:</t>
  </si>
  <si>
    <t>DATOS ECONÓMICOS</t>
  </si>
  <si>
    <t>¿Cuántos Empleos Mantiene actualmente?</t>
  </si>
  <si>
    <t>Directos</t>
  </si>
  <si>
    <t>Indirectos</t>
  </si>
  <si>
    <t>Capacidad Actual y Utilizada</t>
  </si>
  <si>
    <t>Al Corte del Año:</t>
  </si>
  <si>
    <t>(Proyectado)</t>
  </si>
  <si>
    <t>Participación</t>
  </si>
  <si>
    <t>Total Ventas al Cierre del Año:</t>
  </si>
  <si>
    <t>PARA USO EXCLUSIVO DEL BANCO</t>
  </si>
  <si>
    <t>Nombre de la Oficina Comercial o Canal Receptor de la Solicitud</t>
  </si>
  <si>
    <t>Fecha de la Recepción de la Solicitud y Sello de Oficina Comercial o Canal Receptor</t>
  </si>
  <si>
    <t>Recibido y Verificado Por:</t>
  </si>
  <si>
    <t>Compromisos Financieros que mantiene la Unidad Productiva y/o Solicitante con Otras Instituciones Bancarias</t>
  </si>
  <si>
    <t>Tipo de Crédito</t>
  </si>
  <si>
    <t>Fecha Aprobado</t>
  </si>
  <si>
    <t>Fecha de Vencimiento</t>
  </si>
  <si>
    <t>Monto</t>
  </si>
  <si>
    <t>Plazo</t>
  </si>
  <si>
    <t>Saldo Actual</t>
  </si>
  <si>
    <t>Dossier fotográfico de las actividades a las que se dedica (en las aplicaciones de las Redes Sociales; tales como: Instagram, X o Facebook).</t>
  </si>
  <si>
    <t>Fotocopia vigente y legible del Rif del emprendimiento.</t>
  </si>
  <si>
    <t>Fotocopia vigente y legible de la Cédula de Identidad y del Rif del Fiador (Si Aplica).</t>
  </si>
  <si>
    <t>N° de Cuenta:</t>
  </si>
  <si>
    <t>Datos Económicos del Negocio</t>
  </si>
  <si>
    <t>Garantía</t>
  </si>
  <si>
    <t>Especifique:</t>
  </si>
  <si>
    <t>Profesión u Oficio:</t>
  </si>
  <si>
    <t>Cajas y Bancos</t>
  </si>
  <si>
    <t>Relación Comercial:</t>
  </si>
  <si>
    <t>Nombre del Negocio:</t>
  </si>
  <si>
    <t>Persona Contacto:</t>
  </si>
  <si>
    <t>INSTRUCCIONES DE LLENADO</t>
  </si>
  <si>
    <t>Tipo de Relación:</t>
  </si>
  <si>
    <t>Principales Clientes:</t>
  </si>
  <si>
    <t>Telf. Contacto:</t>
  </si>
  <si>
    <t>Principales Proveedores:</t>
  </si>
  <si>
    <t>Fotocopia vigente y legible de la Cédula de Identidad y del Rif del solicitante.</t>
  </si>
  <si>
    <t>Certificado del Registro Nacional de Emprendimientos (RNE).</t>
  </si>
  <si>
    <t>Certificado Electrónico de la declaración por internet del ISLR.</t>
  </si>
  <si>
    <t>Estados de cuenta de otros bancos (Últimos 3 meses), sellados por el Banco emisor.</t>
  </si>
  <si>
    <t>Nombre de la Empresa o Negocio:</t>
  </si>
  <si>
    <t>Nivel Académico:</t>
  </si>
  <si>
    <t>Número Telefónico:</t>
  </si>
  <si>
    <t xml:space="preserve">• Llenar a computadora todos los renglones de la solicitud y consignar los recaudos exigidos (El Banco podrá solicitar información complementaria).                                 
• La falta de información o veracidad de la misma, será motivo de rechazo de la solicitud.                                                                                                                                                                                                                                                                                                                                            • La impresión debe ser doble cara y no se aceptarán planillas con tachaduras, borrones o enmendaduras.
• En caso de presentar Fiador, el mismo debe consignar los recaudos para un solicitante de Crédito Persona Natural. </t>
  </si>
  <si>
    <t>CAPACIDAD INSTALADA Y PROYECTADA</t>
  </si>
  <si>
    <t>Este documento ha sido elaborado, revisado y aprobado por los suscritos quienes se hacen responsables del uso y cumplimiento de las descripciones contenidas en el mismo. El presente documento bajo toda circunstancia es propiedad de BANCO ACTIVO C.A., BANCO UNIVERSAL y no debe ser utilizado, divulgado, reproducido o distribuido sin previa autorización. El documento original reposa en los archivos de la Oficina de Proyectos y Procesos.</t>
  </si>
  <si>
    <t>Género:</t>
  </si>
  <si>
    <t>N° de Identificación (Cédula):</t>
  </si>
  <si>
    <t>N° de RIF:</t>
  </si>
  <si>
    <t>Otros gastos mensuales, especifique:</t>
  </si>
  <si>
    <t>Número / Piso:</t>
  </si>
  <si>
    <t>Dirección de la empresa (municipio/ciudad/estado):</t>
  </si>
  <si>
    <t>BALANCE PERSONAL DEL FIADOR</t>
  </si>
  <si>
    <t>N° Cédula:</t>
  </si>
  <si>
    <t>N° RIF:</t>
  </si>
  <si>
    <t>Participación (%)</t>
  </si>
  <si>
    <t>Indique por nivel de importancia, las principales materias primas necesarias para realizar su producto o servicio:</t>
  </si>
  <si>
    <t>Explique brevemente en qué se diferencia su producto o servicio de lo que ofrecen los otros, cuales es el punto fuerte (precio, calidad, cantidad, sabor, combo u otra característica):</t>
  </si>
  <si>
    <t>Si mantiene créditos vigentes indicar saldo actual:</t>
  </si>
  <si>
    <t>Yo,</t>
  </si>
  <si>
    <t>mayor de edad, de nacionalidad</t>
  </si>
  <si>
    <t xml:space="preserve">, de estado civil </t>
  </si>
  <si>
    <t>Otros Ingresos Mensuales, especifique:</t>
  </si>
  <si>
    <t>Monto de las Cuotas</t>
  </si>
  <si>
    <t>Residencia / Casa / Edificio:</t>
  </si>
  <si>
    <t>Fecha:</t>
  </si>
  <si>
    <t>Urbanización / Barriada / Sector / Parcelamiento:</t>
  </si>
  <si>
    <t>REFERENCIAS PERSONAL</t>
  </si>
  <si>
    <t>Condición del espacio donde se desarrollará la actividad:</t>
  </si>
  <si>
    <t>En caso de ser otra la condición especificar:</t>
  </si>
  <si>
    <t>En caso de ser Alquilado, indicar el monto mensual:</t>
  </si>
  <si>
    <t>¿Es contribuyente ISLR?</t>
  </si>
  <si>
    <t>¿Retiene IVA?</t>
  </si>
  <si>
    <t>Abuelo(a)</t>
  </si>
  <si>
    <t>Tío(a)</t>
  </si>
  <si>
    <t>Hijo(a)</t>
  </si>
  <si>
    <t>Primo(a)</t>
  </si>
  <si>
    <t>Soltero(a)</t>
  </si>
  <si>
    <t>Casado(a)</t>
  </si>
  <si>
    <t>Divorciado(a)</t>
  </si>
  <si>
    <t>Viudo(a)</t>
  </si>
  <si>
    <t>Residencia / Casa / Edificio / Local:</t>
  </si>
  <si>
    <t>¿Cuántos empleos generará después del financiamiento?</t>
  </si>
  <si>
    <t>Cuantas personas habitan o frecuentan la zona donde comercializara su producto o servicio?</t>
  </si>
  <si>
    <t>autorizo a Banco Activo C.A., Banco Universal, a consultar toda la información necesaria para validar los datos anteriormente señalados, así como la capacidad de pago; evaluar la presente solicitud de crédito, a los fines de determinar si es procedente o no su aprobación y los términos de la misma, quedando expresamente entendido que acepta el monto que en definitiva sea aprobado y realizar los cargos o débitos de las cuotas y comisiones de las cuentas que mantengo con la institución que pudiese generar la aprobación de la presente solicitud de financiamiento. 
Manifiesto(amos) que todo los documentos escritos y anexos a la presente solicitud, son ciertos y comprobables, en consecuencia cualquier información y/o recaudo que Banco Activo C.A., Banco Universal en su proceso de análisis e investigación detecte falso, falsificado o forjado quedará entendido sobre la resolución sin efectos de pleno derecho de mi solicitud crediticia y la apertura de investigación de los órganos competentes a los fines de establecer las correspondientes responsabilidades y sanciones, civiles, penales y disciplinarias. En cumplimiento con el artículo 321 del Código Penal (Gaceta Oficial N° 5.768) Extraordinario del 13/04/2005.</t>
  </si>
  <si>
    <t>ESTADOS FINANCIEROS EXPRESADOS EN BS / MES</t>
  </si>
  <si>
    <t>RECAUDOS SOLICITUD DE CRÉDITO PERSONA NATURAL (Emprendedor-Credimujer)</t>
  </si>
  <si>
    <t>Presupuesto del bien a ser adquirido relacionado con el crédito solicitado o el formulario "FE.ME.AC.126 Plan de Inversión (Emprendedor - Credimujer)".</t>
  </si>
  <si>
    <t>Falcón</t>
  </si>
  <si>
    <t>Francés(a)</t>
  </si>
  <si>
    <t>Holandés(a)</t>
  </si>
  <si>
    <t>Irlandés(a)</t>
  </si>
  <si>
    <t>Japonés(a)</t>
  </si>
  <si>
    <r>
      <rPr>
        <b/>
        <sz val="8"/>
        <rFont val="Arial"/>
        <family val="2"/>
      </rPr>
      <t xml:space="preserve">Municipio_San_Juan_de_Capistrano         </t>
    </r>
    <r>
      <rPr>
        <sz val="8"/>
        <rFont val="Arial"/>
        <family val="2"/>
      </rPr>
      <t xml:space="preserve">     </t>
    </r>
  </si>
  <si>
    <r>
      <rPr>
        <b/>
        <sz val="8"/>
        <rFont val="Arial"/>
        <family val="2"/>
      </rPr>
      <t xml:space="preserve">Municipio_José_Rafael_Revenga                   </t>
    </r>
    <r>
      <rPr>
        <sz val="8"/>
        <rFont val="Arial"/>
        <family val="2"/>
      </rPr>
      <t xml:space="preserve">   </t>
    </r>
  </si>
  <si>
    <r>
      <rPr>
        <b/>
        <sz val="8"/>
        <rFont val="Arial"/>
        <family val="2"/>
      </rPr>
      <t xml:space="preserve">Municipio_Mario_Briceño_Iragorry                 </t>
    </r>
    <r>
      <rPr>
        <sz val="8"/>
        <rFont val="Arial"/>
        <family val="2"/>
      </rPr>
      <t xml:space="preserve">  </t>
    </r>
  </si>
  <si>
    <r>
      <rPr>
        <b/>
        <sz val="8"/>
        <rFont val="Arial"/>
        <family val="2"/>
      </rPr>
      <t xml:space="preserve">Municipio_San_Sebastián          </t>
    </r>
    <r>
      <rPr>
        <sz val="8"/>
        <rFont val="Arial"/>
        <family val="2"/>
      </rPr>
      <t xml:space="preserve">                  </t>
    </r>
  </si>
  <si>
    <t>N° de Teléfono Local:</t>
  </si>
  <si>
    <r>
      <rPr>
        <b/>
        <sz val="11"/>
        <rFont val="Arial"/>
        <family val="2"/>
      </rPr>
      <t xml:space="preserve">Municipio_Montes         </t>
    </r>
    <r>
      <rPr>
        <sz val="11"/>
        <rFont val="Arial"/>
        <family val="2"/>
      </rPr>
      <t xml:space="preserve">                          </t>
    </r>
  </si>
  <si>
    <t>domiciliado(a) en la ciudad de,</t>
  </si>
  <si>
    <t>Productos o servicios ofrecidos</t>
  </si>
  <si>
    <t>Unidad de medida</t>
  </si>
  <si>
    <t>Total Anual Ingresos Bs.</t>
  </si>
  <si>
    <t>Cantidad al mes</t>
  </si>
  <si>
    <t>Cantidad al año</t>
  </si>
  <si>
    <t>cantidad al mes * precio unidad</t>
  </si>
  <si>
    <t>Total de ventas mensuales:</t>
  </si>
  <si>
    <t>Precio de Venta por unidad (Bs):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</si>
</sst>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&quot;Bs.S&quot;#,##0.00;[Red]&quot;Bs.S&quot;\-#,##0.00"/>
    <numFmt numFmtId="43" formatCode="_ * #,##0.00_ ;_ * \-#,##0.00_ ;_ * &quot;-&quot;??_ ;_ @_ "/>
  </numFmts>
  <fonts count="3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sz val="8"/>
      <color theme="0"/>
      <name val="Arial"/>
      <family val="2"/>
    </font>
    <font>
      <b/>
      <sz val="8"/>
      <color theme="0"/>
      <name val="Arial"/>
      <family val="2"/>
    </font>
    <font>
      <sz val="10"/>
      <color theme="0"/>
      <name val="Arial"/>
      <family val="2"/>
    </font>
    <font>
      <b/>
      <sz val="10"/>
      <color theme="1"/>
      <name val="Poppins"/>
    </font>
    <font>
      <sz val="10"/>
      <color theme="1"/>
      <name val="Poppins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color rgb="FF000000"/>
      <name val="Segoe UI"/>
      <family val="2"/>
    </font>
    <font>
      <u/>
      <sz val="11"/>
      <color theme="10"/>
      <name val="Calibri"/>
      <family val="2"/>
      <scheme val="minor"/>
    </font>
    <font>
      <sz val="11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sz val="11"/>
      <color theme="0"/>
      <name val="Arial"/>
      <family val="2"/>
    </font>
    <font>
      <b/>
      <sz val="11"/>
      <name val="Arial"/>
      <family val="2"/>
    </font>
    <font>
      <b/>
      <u/>
      <sz val="8"/>
      <name val="Arial"/>
      <family val="2"/>
    </font>
    <font>
      <sz val="12"/>
      <color theme="1"/>
      <name val="Arial"/>
      <family val="2"/>
    </font>
    <font>
      <u/>
      <sz val="12"/>
      <color theme="10"/>
      <name val="Arial"/>
      <family val="2"/>
    </font>
    <font>
      <sz val="14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FFD965"/>
        <bgColor rgb="FFFFD965"/>
      </patternFill>
    </fill>
    <fill>
      <patternFill patternType="solid">
        <fgColor rgb="FFFFFF00"/>
        <bgColor rgb="FFFFFF00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A8D08D"/>
        <bgColor rgb="FFA8D08D"/>
      </patternFill>
    </fill>
    <fill>
      <patternFill patternType="solid">
        <fgColor rgb="FFF9F9F9"/>
        <bgColor rgb="FFF9F9F9"/>
      </patternFill>
    </fill>
    <fill>
      <patternFill patternType="solid">
        <fgColor rgb="FFC0C0C0"/>
        <bgColor rgb="FFC0C0C0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89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medium">
        <color rgb="FFDDDDDD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double">
        <color rgb="FF000000"/>
      </left>
      <right style="double">
        <color rgb="FF000000"/>
      </right>
      <top/>
      <bottom/>
      <diagonal/>
    </border>
    <border>
      <left style="double">
        <color rgb="FF000000"/>
      </left>
      <right style="double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double">
        <color rgb="FF000000"/>
      </left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/>
      <top style="thin">
        <color rgb="FF000000"/>
      </top>
      <bottom style="double">
        <color rgb="FF000000"/>
      </bottom>
      <diagonal/>
    </border>
    <border>
      <left style="double">
        <color rgb="FF000000"/>
      </left>
      <right style="double">
        <color rgb="FF000000"/>
      </right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3"/>
      </top>
      <bottom/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/>
      <right/>
      <top/>
      <bottom style="thin">
        <color theme="3"/>
      </bottom>
      <diagonal/>
    </border>
    <border>
      <left style="thin">
        <color theme="3"/>
      </left>
      <right/>
      <top style="thin">
        <color theme="3"/>
      </top>
      <bottom style="thin">
        <color theme="3"/>
      </bottom>
      <diagonal/>
    </border>
    <border>
      <left/>
      <right/>
      <top style="thin">
        <color theme="3"/>
      </top>
      <bottom style="thin">
        <color theme="3"/>
      </bottom>
      <diagonal/>
    </border>
    <border>
      <left/>
      <right style="thin">
        <color theme="3"/>
      </right>
      <top style="thin">
        <color theme="3"/>
      </top>
      <bottom style="thin">
        <color theme="3"/>
      </bottom>
      <diagonal/>
    </border>
    <border>
      <left/>
      <right style="thin">
        <color theme="3"/>
      </right>
      <top/>
      <bottom/>
      <diagonal/>
    </border>
    <border>
      <left style="thin">
        <color theme="3"/>
      </left>
      <right/>
      <top/>
      <bottom/>
      <diagonal/>
    </border>
    <border>
      <left/>
      <right style="thin">
        <color theme="3"/>
      </right>
      <top/>
      <bottom style="thin">
        <color theme="3"/>
      </bottom>
      <diagonal/>
    </border>
    <border>
      <left style="thin">
        <color rgb="FFFF7900"/>
      </left>
      <right style="thin">
        <color theme="3"/>
      </right>
      <top style="thin">
        <color theme="3"/>
      </top>
      <bottom/>
      <diagonal/>
    </border>
    <border>
      <left/>
      <right style="thin">
        <color rgb="FFFF7900"/>
      </right>
      <top style="thin">
        <color theme="3"/>
      </top>
      <bottom/>
      <diagonal/>
    </border>
    <border>
      <left style="thin">
        <color rgb="FFFF7900"/>
      </left>
      <right style="thin">
        <color rgb="FFFF7900"/>
      </right>
      <top style="thin">
        <color theme="3"/>
      </top>
      <bottom/>
      <diagonal/>
    </border>
    <border>
      <left style="thin">
        <color theme="3"/>
      </left>
      <right style="thin">
        <color theme="3"/>
      </right>
      <top style="thin">
        <color theme="3"/>
      </top>
      <bottom/>
      <diagonal/>
    </border>
    <border>
      <left/>
      <right style="thin">
        <color theme="3"/>
      </right>
      <top style="thin">
        <color theme="3"/>
      </top>
      <bottom/>
      <diagonal/>
    </border>
    <border>
      <left style="thin">
        <color theme="3"/>
      </left>
      <right style="thin">
        <color theme="3"/>
      </right>
      <top/>
      <bottom/>
      <diagonal/>
    </border>
    <border>
      <left style="thin">
        <color theme="3"/>
      </left>
      <right style="thin">
        <color theme="3"/>
      </right>
      <top/>
      <bottom style="thin">
        <color theme="3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theme="3"/>
      </right>
      <top style="thin">
        <color indexed="64"/>
      </top>
      <bottom style="thin">
        <color indexed="64"/>
      </bottom>
      <diagonal/>
    </border>
    <border>
      <left/>
      <right style="thin">
        <color theme="3"/>
      </right>
      <top style="thin">
        <color theme="3"/>
      </top>
      <bottom style="thin">
        <color indexed="64"/>
      </bottom>
      <diagonal/>
    </border>
    <border>
      <left/>
      <right/>
      <top style="thin">
        <color theme="3"/>
      </top>
      <bottom style="thin">
        <color indexed="64"/>
      </bottom>
      <diagonal/>
    </border>
    <border>
      <left style="thin">
        <color rgb="FFFF7900"/>
      </left>
      <right/>
      <top style="thin">
        <color theme="3"/>
      </top>
      <bottom/>
      <diagonal/>
    </border>
    <border>
      <left/>
      <right style="thin">
        <color indexed="64"/>
      </right>
      <top style="thin">
        <color theme="3"/>
      </top>
      <bottom style="thin">
        <color theme="3"/>
      </bottom>
      <diagonal/>
    </border>
    <border>
      <left style="thin">
        <color theme="3"/>
      </left>
      <right/>
      <top/>
      <bottom style="thin">
        <color theme="3"/>
      </bottom>
      <diagonal/>
    </border>
    <border>
      <left/>
      <right style="thin">
        <color indexed="64"/>
      </right>
      <top/>
      <bottom style="thin">
        <color theme="3"/>
      </bottom>
      <diagonal/>
    </border>
    <border>
      <left style="thin">
        <color indexed="64"/>
      </left>
      <right/>
      <top style="thin">
        <color theme="3"/>
      </top>
      <bottom style="thin">
        <color theme="3"/>
      </bottom>
      <diagonal/>
    </border>
    <border>
      <left style="thin">
        <color indexed="64"/>
      </left>
      <right/>
      <top/>
      <bottom style="thin">
        <color theme="3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3">
    <xf numFmtId="0" fontId="0" fillId="0" borderId="0"/>
    <xf numFmtId="0" fontId="2" fillId="0" borderId="1"/>
    <xf numFmtId="0" fontId="18" fillId="0" borderId="0" applyNumberFormat="0" applyFill="0" applyBorder="0" applyAlignment="0" applyProtection="0"/>
  </cellStyleXfs>
  <cellXfs count="653">
    <xf numFmtId="0" fontId="0" fillId="0" borderId="0" xfId="0"/>
    <xf numFmtId="0" fontId="3" fillId="0" borderId="0" xfId="0" applyFont="1"/>
    <xf numFmtId="0" fontId="5" fillId="5" borderId="1" xfId="0" applyFont="1" applyFill="1" applyBorder="1"/>
    <xf numFmtId="0" fontId="6" fillId="5" borderId="1" xfId="0" applyFont="1" applyFill="1" applyBorder="1"/>
    <xf numFmtId="0" fontId="6" fillId="5" borderId="1" xfId="0" applyFont="1" applyFill="1" applyBorder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6" fillId="5" borderId="1" xfId="0" applyFont="1" applyFill="1" applyBorder="1" applyAlignment="1">
      <alignment horizontal="left" vertical="center" wrapText="1"/>
    </xf>
    <xf numFmtId="0" fontId="6" fillId="0" borderId="0" xfId="0" applyFont="1" applyAlignment="1">
      <alignment vertical="center" wrapText="1"/>
    </xf>
    <xf numFmtId="0" fontId="5" fillId="5" borderId="1" xfId="0" applyFont="1" applyFill="1" applyBorder="1" applyAlignment="1">
      <alignment horizontal="left" vertical="center" wrapText="1"/>
    </xf>
    <xf numFmtId="0" fontId="6" fillId="5" borderId="1" xfId="0" applyFont="1" applyFill="1" applyBorder="1" applyAlignment="1">
      <alignment vertical="center" wrapText="1"/>
    </xf>
    <xf numFmtId="0" fontId="11" fillId="0" borderId="27" xfId="0" applyFont="1" applyBorder="1" applyAlignment="1">
      <alignment horizontal="left" vertical="center" wrapText="1"/>
    </xf>
    <xf numFmtId="0" fontId="11" fillId="8" borderId="27" xfId="0" applyFont="1" applyFill="1" applyBorder="1" applyAlignment="1">
      <alignment horizontal="left" vertical="center" wrapText="1"/>
    </xf>
    <xf numFmtId="0" fontId="12" fillId="0" borderId="27" xfId="0" applyFont="1" applyBorder="1" applyAlignment="1">
      <alignment horizontal="left" vertical="center" wrapText="1"/>
    </xf>
    <xf numFmtId="0" fontId="4" fillId="0" borderId="0" xfId="0" applyFont="1" applyAlignment="1" applyProtection="1">
      <alignment horizontal="center" vertical="center"/>
      <protection hidden="1"/>
    </xf>
    <xf numFmtId="0" fontId="19" fillId="0" borderId="1" xfId="1" applyFont="1" applyAlignment="1">
      <alignment vertical="center"/>
    </xf>
    <xf numFmtId="0" fontId="19" fillId="0" borderId="1" xfId="1" applyFont="1" applyAlignment="1">
      <alignment horizontal="center" vertical="center"/>
    </xf>
    <xf numFmtId="0" fontId="21" fillId="0" borderId="1" xfId="1" applyFont="1" applyAlignment="1">
      <alignment horizontal="center" vertical="center"/>
    </xf>
    <xf numFmtId="0" fontId="21" fillId="0" borderId="1" xfId="1" applyFont="1" applyAlignment="1">
      <alignment vertical="center"/>
    </xf>
    <xf numFmtId="0" fontId="19" fillId="0" borderId="31" xfId="1" applyFont="1" applyBorder="1" applyAlignment="1">
      <alignment vertical="center"/>
    </xf>
    <xf numFmtId="0" fontId="22" fillId="9" borderId="38" xfId="1" applyFont="1" applyFill="1" applyBorder="1" applyAlignment="1">
      <alignment horizontal="center" vertical="center" wrapText="1"/>
    </xf>
    <xf numFmtId="0" fontId="22" fillId="9" borderId="28" xfId="1" applyFont="1" applyFill="1" applyBorder="1" applyAlignment="1">
      <alignment horizontal="center" vertical="center" wrapText="1"/>
    </xf>
    <xf numFmtId="0" fontId="19" fillId="0" borderId="41" xfId="1" applyFont="1" applyBorder="1" applyAlignment="1">
      <alignment vertical="center"/>
    </xf>
    <xf numFmtId="49" fontId="21" fillId="0" borderId="29" xfId="1" applyNumberFormat="1" applyFont="1" applyBorder="1" applyAlignment="1">
      <alignment horizontal="center" vertical="center" wrapText="1"/>
    </xf>
    <xf numFmtId="0" fontId="19" fillId="0" borderId="44" xfId="1" applyFont="1" applyBorder="1" applyAlignment="1">
      <alignment vertical="center"/>
    </xf>
    <xf numFmtId="0" fontId="19" fillId="0" borderId="36" xfId="1" applyFont="1" applyBorder="1" applyAlignment="1">
      <alignment horizontal="center" vertical="center"/>
    </xf>
    <xf numFmtId="0" fontId="16" fillId="0" borderId="30" xfId="1" applyFont="1" applyBorder="1" applyAlignment="1">
      <alignment horizontal="left" vertical="center"/>
    </xf>
    <xf numFmtId="49" fontId="21" fillId="0" borderId="32" xfId="1" applyNumberFormat="1" applyFont="1" applyBorder="1" applyAlignment="1">
      <alignment horizontal="center" vertical="center" wrapText="1"/>
    </xf>
    <xf numFmtId="0" fontId="16" fillId="0" borderId="43" xfId="1" applyFont="1" applyBorder="1" applyAlignment="1">
      <alignment horizontal="left" vertical="center"/>
    </xf>
    <xf numFmtId="0" fontId="16" fillId="0" borderId="41" xfId="1" applyFont="1" applyBorder="1" applyAlignment="1">
      <alignment horizontal="left" vertical="center"/>
    </xf>
    <xf numFmtId="0" fontId="19" fillId="0" borderId="37" xfId="1" applyFont="1" applyBorder="1" applyAlignment="1">
      <alignment vertical="center"/>
    </xf>
    <xf numFmtId="49" fontId="21" fillId="0" borderId="1" xfId="1" applyNumberFormat="1" applyFont="1" applyAlignment="1">
      <alignment horizontal="center" vertical="center" wrapText="1"/>
    </xf>
    <xf numFmtId="0" fontId="16" fillId="0" borderId="35" xfId="1" applyFont="1" applyBorder="1" applyAlignment="1">
      <alignment vertical="center"/>
    </xf>
    <xf numFmtId="0" fontId="15" fillId="0" borderId="36" xfId="1" applyFont="1" applyBorder="1" applyAlignment="1">
      <alignment vertical="center"/>
    </xf>
    <xf numFmtId="0" fontId="16" fillId="0" borderId="58" xfId="1" applyFont="1" applyBorder="1" applyAlignment="1">
      <alignment vertical="center"/>
    </xf>
    <xf numFmtId="0" fontId="16" fillId="0" borderId="1" xfId="1" applyFont="1" applyAlignment="1">
      <alignment vertical="center"/>
    </xf>
    <xf numFmtId="0" fontId="16" fillId="0" borderId="73" xfId="1" applyFont="1" applyBorder="1" applyAlignment="1">
      <alignment vertical="center"/>
    </xf>
    <xf numFmtId="0" fontId="16" fillId="0" borderId="31" xfId="1" applyFont="1" applyBorder="1" applyAlignment="1">
      <alignment vertical="center"/>
    </xf>
    <xf numFmtId="0" fontId="16" fillId="0" borderId="70" xfId="1" applyFont="1" applyBorder="1" applyAlignment="1">
      <alignment vertical="center"/>
    </xf>
    <xf numFmtId="0" fontId="24" fillId="0" borderId="1" xfId="1" applyFont="1" applyAlignment="1">
      <alignment vertical="center" wrapText="1"/>
    </xf>
    <xf numFmtId="0" fontId="24" fillId="0" borderId="1" xfId="1" applyFont="1" applyAlignment="1">
      <alignment vertical="center"/>
    </xf>
    <xf numFmtId="0" fontId="13" fillId="0" borderId="1" xfId="0" applyFont="1" applyBorder="1" applyAlignment="1" applyProtection="1">
      <alignment horizontal="center" vertical="center"/>
      <protection hidden="1"/>
    </xf>
    <xf numFmtId="0" fontId="13" fillId="0" borderId="47" xfId="0" applyFont="1" applyBorder="1" applyAlignment="1" applyProtection="1">
      <alignment horizontal="center" vertical="center"/>
      <protection hidden="1"/>
    </xf>
    <xf numFmtId="0" fontId="5" fillId="0" borderId="47" xfId="0" applyFont="1" applyBorder="1" applyAlignment="1" applyProtection="1">
      <alignment vertical="center"/>
      <protection hidden="1"/>
    </xf>
    <xf numFmtId="0" fontId="5" fillId="0" borderId="47" xfId="0" applyFont="1" applyBorder="1" applyAlignment="1" applyProtection="1">
      <alignment vertical="center" wrapText="1"/>
      <protection hidden="1"/>
    </xf>
    <xf numFmtId="0" fontId="7" fillId="0" borderId="0" xfId="0" applyFont="1" applyAlignment="1" applyProtection="1">
      <alignment vertical="center"/>
      <protection hidden="1"/>
    </xf>
    <xf numFmtId="0" fontId="25" fillId="0" borderId="0" xfId="0" applyFont="1" applyAlignment="1" applyProtection="1">
      <alignment vertical="center"/>
      <protection hidden="1"/>
    </xf>
    <xf numFmtId="0" fontId="10" fillId="4" borderId="1" xfId="0" applyFont="1" applyFill="1" applyBorder="1" applyAlignment="1" applyProtection="1">
      <alignment vertical="center"/>
      <protection hidden="1"/>
    </xf>
    <xf numFmtId="49" fontId="9" fillId="4" borderId="1" xfId="0" applyNumberFormat="1" applyFont="1" applyFill="1" applyBorder="1" applyAlignment="1" applyProtection="1">
      <alignment vertical="center"/>
      <protection hidden="1"/>
    </xf>
    <xf numFmtId="0" fontId="8" fillId="4" borderId="1" xfId="0" applyFont="1" applyFill="1" applyBorder="1" applyAlignment="1" applyProtection="1">
      <alignment vertical="center"/>
      <protection hidden="1"/>
    </xf>
    <xf numFmtId="49" fontId="8" fillId="4" borderId="1" xfId="0" applyNumberFormat="1" applyFont="1" applyFill="1" applyBorder="1" applyAlignment="1" applyProtection="1">
      <alignment vertical="center"/>
      <protection hidden="1"/>
    </xf>
    <xf numFmtId="0" fontId="5" fillId="0" borderId="62" xfId="0" applyFont="1" applyBorder="1" applyAlignment="1" applyProtection="1">
      <alignment vertical="center" wrapText="1"/>
      <protection hidden="1"/>
    </xf>
    <xf numFmtId="0" fontId="15" fillId="0" borderId="63" xfId="0" applyFont="1" applyBorder="1" applyAlignment="1" applyProtection="1">
      <alignment vertical="center"/>
      <protection hidden="1"/>
    </xf>
    <xf numFmtId="0" fontId="4" fillId="0" borderId="1" xfId="0" applyFont="1" applyBorder="1" applyAlignment="1" applyProtection="1">
      <alignment horizontal="center" vertical="center"/>
      <protection hidden="1"/>
    </xf>
    <xf numFmtId="14" fontId="7" fillId="0" borderId="1" xfId="0" applyNumberFormat="1" applyFont="1" applyBorder="1" applyAlignment="1" applyProtection="1">
      <alignment horizontal="center" vertical="center"/>
      <protection hidden="1"/>
    </xf>
    <xf numFmtId="0" fontId="7" fillId="0" borderId="1" xfId="0" applyFont="1" applyBorder="1" applyAlignment="1" applyProtection="1">
      <alignment horizontal="center" vertical="center"/>
      <protection hidden="1"/>
    </xf>
    <xf numFmtId="0" fontId="14" fillId="0" borderId="47" xfId="0" applyFont="1" applyBorder="1" applyAlignment="1" applyProtection="1">
      <alignment horizontal="left" vertical="justify"/>
      <protection hidden="1"/>
    </xf>
    <xf numFmtId="0" fontId="7" fillId="0" borderId="1" xfId="0" applyFont="1" applyBorder="1" applyAlignment="1" applyProtection="1">
      <alignment vertical="center"/>
      <protection hidden="1"/>
    </xf>
    <xf numFmtId="0" fontId="14" fillId="0" borderId="1" xfId="0" applyFont="1" applyBorder="1" applyAlignment="1" applyProtection="1">
      <alignment vertical="center"/>
      <protection hidden="1"/>
    </xf>
    <xf numFmtId="0" fontId="7" fillId="0" borderId="0" xfId="0" applyFont="1" applyProtection="1">
      <protection hidden="1"/>
    </xf>
    <xf numFmtId="0" fontId="7" fillId="0" borderId="0" xfId="0" applyFont="1" applyAlignment="1" applyProtection="1">
      <alignment vertical="center"/>
      <protection hidden="1"/>
    </xf>
    <xf numFmtId="0" fontId="5" fillId="0" borderId="47" xfId="0" applyFont="1" applyBorder="1" applyAlignment="1" applyProtection="1">
      <alignment horizontal="center" vertical="center" wrapText="1"/>
      <protection hidden="1"/>
    </xf>
    <xf numFmtId="0" fontId="5" fillId="0" borderId="58" xfId="0" applyFont="1" applyBorder="1" applyAlignment="1" applyProtection="1">
      <alignment horizontal="justify" vertical="center" wrapText="1"/>
      <protection hidden="1"/>
    </xf>
    <xf numFmtId="0" fontId="5" fillId="0" borderId="1" xfId="0" applyFont="1" applyBorder="1" applyAlignment="1" applyProtection="1">
      <alignment horizontal="justify" vertical="center" wrapText="1"/>
      <protection hidden="1"/>
    </xf>
    <xf numFmtId="0" fontId="19" fillId="0" borderId="0" xfId="0" applyFont="1" applyAlignment="1" applyProtection="1">
      <alignment vertical="center"/>
      <protection hidden="1"/>
    </xf>
    <xf numFmtId="0" fontId="19" fillId="0" borderId="0" xfId="0" applyFont="1" applyAlignment="1" applyProtection="1">
      <alignment horizontal="right" vertical="center"/>
      <protection hidden="1"/>
    </xf>
    <xf numFmtId="0" fontId="19" fillId="2" borderId="1" xfId="0" applyFont="1" applyFill="1" applyBorder="1" applyAlignment="1" applyProtection="1">
      <alignment vertical="center"/>
      <protection hidden="1"/>
    </xf>
    <xf numFmtId="0" fontId="19" fillId="3" borderId="1" xfId="0" applyFont="1" applyFill="1" applyBorder="1" applyAlignment="1" applyProtection="1">
      <alignment vertical="center"/>
      <protection hidden="1"/>
    </xf>
    <xf numFmtId="9" fontId="19" fillId="3" borderId="1" xfId="0" applyNumberFormat="1" applyFont="1" applyFill="1" applyBorder="1" applyAlignment="1" applyProtection="1">
      <alignment vertical="center"/>
      <protection hidden="1"/>
    </xf>
    <xf numFmtId="0" fontId="15" fillId="4" borderId="1" xfId="0" applyFont="1" applyFill="1" applyBorder="1" applyAlignment="1" applyProtection="1">
      <alignment vertical="center"/>
      <protection hidden="1"/>
    </xf>
    <xf numFmtId="0" fontId="26" fillId="0" borderId="0" xfId="0" applyFont="1" applyAlignment="1" applyProtection="1">
      <alignment vertical="center"/>
      <protection hidden="1"/>
    </xf>
    <xf numFmtId="0" fontId="24" fillId="5" borderId="1" xfId="0" applyFont="1" applyFill="1" applyBorder="1" applyAlignment="1" applyProtection="1">
      <alignment horizontal="left" vertical="center" wrapText="1"/>
      <protection hidden="1"/>
    </xf>
    <xf numFmtId="0" fontId="15" fillId="0" borderId="0" xfId="0" applyFont="1" applyAlignment="1" applyProtection="1">
      <alignment vertical="center"/>
      <protection hidden="1"/>
    </xf>
    <xf numFmtId="0" fontId="16" fillId="0" borderId="0" xfId="0" applyFont="1" applyAlignment="1" applyProtection="1">
      <alignment vertical="center"/>
      <protection hidden="1"/>
    </xf>
    <xf numFmtId="9" fontId="26" fillId="0" borderId="0" xfId="0" applyNumberFormat="1" applyFont="1" applyAlignment="1" applyProtection="1">
      <alignment vertical="center"/>
      <protection hidden="1"/>
    </xf>
    <xf numFmtId="9" fontId="19" fillId="0" borderId="0" xfId="0" applyNumberFormat="1" applyFont="1" applyAlignment="1" applyProtection="1">
      <alignment vertical="center"/>
      <protection hidden="1"/>
    </xf>
    <xf numFmtId="0" fontId="22" fillId="4" borderId="1" xfId="0" applyFont="1" applyFill="1" applyBorder="1" applyAlignment="1" applyProtection="1">
      <alignment vertical="center"/>
      <protection hidden="1"/>
    </xf>
    <xf numFmtId="0" fontId="24" fillId="4" borderId="1" xfId="0" applyFont="1" applyFill="1" applyBorder="1" applyAlignment="1" applyProtection="1">
      <alignment vertical="center"/>
      <protection hidden="1"/>
    </xf>
    <xf numFmtId="49" fontId="22" fillId="4" borderId="1" xfId="0" applyNumberFormat="1" applyFont="1" applyFill="1" applyBorder="1" applyAlignment="1" applyProtection="1">
      <alignment vertical="center"/>
      <protection hidden="1"/>
    </xf>
    <xf numFmtId="49" fontId="24" fillId="4" borderId="1" xfId="0" applyNumberFormat="1" applyFont="1" applyFill="1" applyBorder="1" applyAlignment="1" applyProtection="1">
      <alignment vertical="center"/>
      <protection hidden="1"/>
    </xf>
    <xf numFmtId="49" fontId="27" fillId="4" borderId="1" xfId="0" applyNumberFormat="1" applyFont="1" applyFill="1" applyBorder="1" applyAlignment="1" applyProtection="1">
      <alignment vertical="center"/>
      <protection hidden="1"/>
    </xf>
    <xf numFmtId="0" fontId="19" fillId="0" borderId="0" xfId="0" applyFont="1" applyProtection="1">
      <protection hidden="1"/>
    </xf>
    <xf numFmtId="49" fontId="22" fillId="4" borderId="1" xfId="0" applyNumberFormat="1" applyFont="1" applyFill="1" applyBorder="1" applyProtection="1">
      <protection hidden="1"/>
    </xf>
    <xf numFmtId="0" fontId="24" fillId="4" borderId="1" xfId="0" applyFont="1" applyFill="1" applyBorder="1" applyProtection="1">
      <protection hidden="1"/>
    </xf>
    <xf numFmtId="0" fontId="15" fillId="0" borderId="0" xfId="0" applyFont="1" applyProtection="1">
      <protection hidden="1"/>
    </xf>
    <xf numFmtId="49" fontId="24" fillId="0" borderId="0" xfId="0" applyNumberFormat="1" applyFont="1" applyAlignment="1" applyProtection="1">
      <alignment vertical="center"/>
      <protection hidden="1"/>
    </xf>
    <xf numFmtId="49" fontId="22" fillId="0" borderId="0" xfId="0" applyNumberFormat="1" applyFont="1" applyAlignment="1" applyProtection="1">
      <alignment vertical="center"/>
      <protection hidden="1"/>
    </xf>
    <xf numFmtId="0" fontId="19" fillId="0" borderId="0" xfId="0" applyFont="1" applyAlignment="1" applyProtection="1">
      <alignment vertical="center"/>
      <protection hidden="1"/>
    </xf>
    <xf numFmtId="0" fontId="14" fillId="0" borderId="49" xfId="0" applyFont="1" applyBorder="1" applyAlignment="1" applyProtection="1">
      <alignment horizontal="center" vertical="center"/>
      <protection hidden="1"/>
    </xf>
    <xf numFmtId="0" fontId="19" fillId="4" borderId="1" xfId="0" applyFont="1" applyFill="1" applyBorder="1" applyAlignment="1" applyProtection="1">
      <alignment vertical="center"/>
      <protection hidden="1"/>
    </xf>
    <xf numFmtId="0" fontId="21" fillId="0" borderId="0" xfId="0" applyFont="1" applyAlignment="1" applyProtection="1">
      <alignment vertical="center"/>
      <protection hidden="1"/>
    </xf>
    <xf numFmtId="0" fontId="21" fillId="3" borderId="1" xfId="0" applyFont="1" applyFill="1" applyBorder="1" applyAlignment="1" applyProtection="1">
      <alignment vertical="center"/>
      <protection hidden="1"/>
    </xf>
    <xf numFmtId="9" fontId="21" fillId="3" borderId="1" xfId="0" applyNumberFormat="1" applyFont="1" applyFill="1" applyBorder="1" applyAlignment="1" applyProtection="1">
      <alignment vertical="center"/>
      <protection hidden="1"/>
    </xf>
    <xf numFmtId="0" fontId="21" fillId="5" borderId="3" xfId="0" applyFont="1" applyFill="1" applyBorder="1" applyAlignment="1" applyProtection="1">
      <alignment horizontal="left" vertical="center" wrapText="1"/>
      <protection hidden="1"/>
    </xf>
    <xf numFmtId="0" fontId="21" fillId="4" borderId="1" xfId="0" applyFont="1" applyFill="1" applyBorder="1" applyAlignment="1" applyProtection="1">
      <alignment vertical="center"/>
      <protection hidden="1"/>
    </xf>
    <xf numFmtId="0" fontId="28" fillId="0" borderId="0" xfId="0" applyFont="1" applyAlignment="1" applyProtection="1">
      <alignment vertical="center"/>
      <protection hidden="1"/>
    </xf>
    <xf numFmtId="0" fontId="21" fillId="7" borderId="3" xfId="0" applyFont="1" applyFill="1" applyBorder="1" applyAlignment="1" applyProtection="1">
      <alignment horizontal="left" vertical="center" wrapText="1"/>
      <protection hidden="1"/>
    </xf>
    <xf numFmtId="0" fontId="23" fillId="6" borderId="1" xfId="0" applyFont="1" applyFill="1" applyBorder="1" applyAlignment="1" applyProtection="1">
      <alignment vertical="center"/>
      <protection hidden="1"/>
    </xf>
    <xf numFmtId="4" fontId="21" fillId="0" borderId="0" xfId="0" applyNumberFormat="1" applyFont="1" applyAlignment="1" applyProtection="1">
      <alignment vertical="center"/>
      <protection hidden="1"/>
    </xf>
    <xf numFmtId="0" fontId="23" fillId="0" borderId="0" xfId="0" applyFont="1" applyAlignment="1" applyProtection="1">
      <alignment vertical="center"/>
      <protection hidden="1"/>
    </xf>
    <xf numFmtId="0" fontId="21" fillId="0" borderId="0" xfId="0" applyFont="1" applyAlignment="1" applyProtection="1">
      <alignment horizontal="right" vertical="center"/>
      <protection hidden="1"/>
    </xf>
    <xf numFmtId="0" fontId="21" fillId="3" borderId="1" xfId="0" applyFont="1" applyFill="1" applyBorder="1" applyAlignment="1" applyProtection="1">
      <alignment horizontal="right" vertical="center"/>
      <protection hidden="1"/>
    </xf>
    <xf numFmtId="9" fontId="21" fillId="0" borderId="0" xfId="0" applyNumberFormat="1" applyFont="1" applyAlignment="1" applyProtection="1">
      <alignment vertical="center"/>
      <protection hidden="1"/>
    </xf>
    <xf numFmtId="0" fontId="21" fillId="0" borderId="0" xfId="0" applyFont="1" applyAlignment="1" applyProtection="1">
      <alignment vertical="center" wrapText="1"/>
      <protection hidden="1"/>
    </xf>
    <xf numFmtId="4" fontId="21" fillId="4" borderId="1" xfId="0" applyNumberFormat="1" applyFont="1" applyFill="1" applyBorder="1" applyAlignment="1" applyProtection="1">
      <alignment vertical="center"/>
      <protection hidden="1"/>
    </xf>
    <xf numFmtId="0" fontId="21" fillId="4" borderId="1" xfId="0" applyFont="1" applyFill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vertical="center"/>
      <protection hidden="1"/>
    </xf>
    <xf numFmtId="0" fontId="23" fillId="0" borderId="7" xfId="0" applyFont="1" applyBorder="1" applyAlignment="1" applyProtection="1">
      <alignment horizontal="center" vertical="center"/>
      <protection hidden="1"/>
    </xf>
    <xf numFmtId="0" fontId="23" fillId="0" borderId="8" xfId="0" applyFont="1" applyBorder="1" applyAlignment="1" applyProtection="1">
      <alignment horizontal="center" vertical="center"/>
      <protection hidden="1"/>
    </xf>
    <xf numFmtId="4" fontId="23" fillId="0" borderId="6" xfId="0" applyNumberFormat="1" applyFont="1" applyBorder="1" applyAlignment="1" applyProtection="1">
      <alignment vertical="center"/>
      <protection hidden="1"/>
    </xf>
    <xf numFmtId="4" fontId="23" fillId="0" borderId="7" xfId="0" applyNumberFormat="1" applyFont="1" applyBorder="1" applyAlignment="1" applyProtection="1">
      <alignment vertical="center"/>
      <protection hidden="1"/>
    </xf>
    <xf numFmtId="4" fontId="23" fillId="0" borderId="8" xfId="0" applyNumberFormat="1" applyFont="1" applyBorder="1" applyAlignment="1" applyProtection="1">
      <alignment vertical="center"/>
      <protection hidden="1"/>
    </xf>
    <xf numFmtId="0" fontId="21" fillId="0" borderId="0" xfId="0" applyFont="1" applyAlignment="1" applyProtection="1">
      <alignment horizontal="center" vertical="center"/>
      <protection hidden="1"/>
    </xf>
    <xf numFmtId="4" fontId="23" fillId="4" borderId="9" xfId="0" applyNumberFormat="1" applyFont="1" applyFill="1" applyBorder="1" applyAlignment="1" applyProtection="1">
      <alignment vertical="center"/>
      <protection hidden="1"/>
    </xf>
    <xf numFmtId="0" fontId="28" fillId="9" borderId="62" xfId="0" applyFont="1" applyFill="1" applyBorder="1" applyAlignment="1" applyProtection="1">
      <alignment horizontal="center" vertical="center" wrapText="1"/>
      <protection hidden="1"/>
    </xf>
    <xf numFmtId="9" fontId="23" fillId="3" borderId="1" xfId="0" applyNumberFormat="1" applyFont="1" applyFill="1" applyBorder="1" applyAlignment="1" applyProtection="1">
      <alignment vertical="center"/>
      <protection hidden="1"/>
    </xf>
    <xf numFmtId="2" fontId="21" fillId="0" borderId="0" xfId="0" applyNumberFormat="1" applyFont="1" applyAlignment="1" applyProtection="1">
      <alignment vertical="center"/>
      <protection hidden="1"/>
    </xf>
    <xf numFmtId="10" fontId="21" fillId="0" borderId="0" xfId="0" applyNumberFormat="1" applyFont="1" applyAlignment="1" applyProtection="1">
      <alignment vertical="center"/>
      <protection hidden="1"/>
    </xf>
    <xf numFmtId="0" fontId="23" fillId="7" borderId="3" xfId="0" applyFont="1" applyFill="1" applyBorder="1" applyAlignment="1" applyProtection="1">
      <alignment horizontal="left" vertical="center" wrapText="1"/>
      <protection hidden="1"/>
    </xf>
    <xf numFmtId="0" fontId="23" fillId="3" borderId="1" xfId="0" applyFont="1" applyFill="1" applyBorder="1" applyAlignment="1" applyProtection="1">
      <alignment vertical="center"/>
      <protection hidden="1"/>
    </xf>
    <xf numFmtId="0" fontId="21" fillId="4" borderId="10" xfId="0" applyFont="1" applyFill="1" applyBorder="1" applyAlignment="1" applyProtection="1">
      <alignment vertical="center"/>
      <protection hidden="1"/>
    </xf>
    <xf numFmtId="0" fontId="21" fillId="0" borderId="11" xfId="0" applyFont="1" applyBorder="1" applyAlignment="1" applyProtection="1">
      <alignment vertical="center"/>
      <protection hidden="1"/>
    </xf>
    <xf numFmtId="4" fontId="21" fillId="4" borderId="12" xfId="0" applyNumberFormat="1" applyFont="1" applyFill="1" applyBorder="1" applyAlignment="1" applyProtection="1">
      <alignment vertical="center"/>
      <protection hidden="1"/>
    </xf>
    <xf numFmtId="4" fontId="23" fillId="0" borderId="13" xfId="0" applyNumberFormat="1" applyFont="1" applyBorder="1" applyAlignment="1" applyProtection="1">
      <alignment vertical="center"/>
      <protection hidden="1"/>
    </xf>
    <xf numFmtId="4" fontId="23" fillId="0" borderId="14" xfId="0" applyNumberFormat="1" applyFont="1" applyBorder="1" applyAlignment="1" applyProtection="1">
      <alignment vertical="center"/>
      <protection hidden="1"/>
    </xf>
    <xf numFmtId="4" fontId="23" fillId="4" borderId="15" xfId="0" applyNumberFormat="1" applyFont="1" applyFill="1" applyBorder="1" applyAlignment="1" applyProtection="1">
      <alignment vertical="center"/>
      <protection hidden="1"/>
    </xf>
    <xf numFmtId="0" fontId="23" fillId="4" borderId="1" xfId="0" applyFont="1" applyFill="1" applyBorder="1" applyAlignment="1" applyProtection="1">
      <alignment vertical="center"/>
      <protection hidden="1"/>
    </xf>
    <xf numFmtId="4" fontId="23" fillId="4" borderId="1" xfId="0" applyNumberFormat="1" applyFont="1" applyFill="1" applyBorder="1" applyAlignment="1" applyProtection="1">
      <alignment vertical="center"/>
      <protection hidden="1"/>
    </xf>
    <xf numFmtId="4" fontId="23" fillId="0" borderId="0" xfId="0" applyNumberFormat="1" applyFont="1" applyAlignment="1" applyProtection="1">
      <alignment vertical="center"/>
      <protection hidden="1"/>
    </xf>
    <xf numFmtId="0" fontId="23" fillId="5" borderId="3" xfId="0" applyFont="1" applyFill="1" applyBorder="1" applyAlignment="1" applyProtection="1">
      <alignment horizontal="left" vertical="center" wrapText="1"/>
      <protection hidden="1"/>
    </xf>
    <xf numFmtId="0" fontId="21" fillId="0" borderId="6" xfId="0" applyFont="1" applyBorder="1" applyAlignment="1" applyProtection="1">
      <alignment vertical="center"/>
      <protection hidden="1"/>
    </xf>
    <xf numFmtId="0" fontId="23" fillId="0" borderId="7" xfId="0" applyFont="1" applyBorder="1" applyAlignment="1" applyProtection="1">
      <alignment vertical="center"/>
      <protection hidden="1"/>
    </xf>
    <xf numFmtId="0" fontId="23" fillId="0" borderId="8" xfId="0" applyFont="1" applyBorder="1" applyAlignment="1" applyProtection="1">
      <alignment vertical="center"/>
      <protection hidden="1"/>
    </xf>
    <xf numFmtId="0" fontId="23" fillId="0" borderId="9" xfId="0" applyFont="1" applyBorder="1" applyAlignment="1" applyProtection="1">
      <alignment vertical="center"/>
      <protection hidden="1"/>
    </xf>
    <xf numFmtId="9" fontId="23" fillId="0" borderId="0" xfId="0" applyNumberFormat="1" applyFont="1" applyAlignment="1" applyProtection="1">
      <alignment vertical="center"/>
      <protection hidden="1"/>
    </xf>
    <xf numFmtId="0" fontId="21" fillId="4" borderId="16" xfId="0" applyFont="1" applyFill="1" applyBorder="1" applyAlignment="1" applyProtection="1">
      <alignment vertical="center"/>
      <protection hidden="1"/>
    </xf>
    <xf numFmtId="4" fontId="21" fillId="4" borderId="16" xfId="0" applyNumberFormat="1" applyFont="1" applyFill="1" applyBorder="1" applyAlignment="1" applyProtection="1">
      <alignment vertical="center"/>
      <protection hidden="1"/>
    </xf>
    <xf numFmtId="4" fontId="23" fillId="4" borderId="17" xfId="0" applyNumberFormat="1" applyFont="1" applyFill="1" applyBorder="1" applyAlignment="1" applyProtection="1">
      <alignment vertical="center"/>
      <protection hidden="1"/>
    </xf>
    <xf numFmtId="4" fontId="23" fillId="4" borderId="18" xfId="0" applyNumberFormat="1" applyFont="1" applyFill="1" applyBorder="1" applyAlignment="1" applyProtection="1">
      <alignment vertical="center"/>
      <protection hidden="1"/>
    </xf>
    <xf numFmtId="4" fontId="23" fillId="4" borderId="19" xfId="0" applyNumberFormat="1" applyFont="1" applyFill="1" applyBorder="1" applyAlignment="1" applyProtection="1">
      <alignment vertical="center"/>
      <protection hidden="1"/>
    </xf>
    <xf numFmtId="0" fontId="23" fillId="4" borderId="1" xfId="0" applyFont="1" applyFill="1" applyBorder="1" applyAlignment="1" applyProtection="1">
      <alignment horizontal="right" vertical="center"/>
      <protection hidden="1"/>
    </xf>
    <xf numFmtId="8" fontId="23" fillId="4" borderId="1" xfId="0" applyNumberFormat="1" applyFont="1" applyFill="1" applyBorder="1" applyAlignment="1" applyProtection="1">
      <alignment vertical="center"/>
      <protection hidden="1"/>
    </xf>
    <xf numFmtId="2" fontId="23" fillId="4" borderId="1" xfId="0" applyNumberFormat="1" applyFont="1" applyFill="1" applyBorder="1" applyAlignment="1" applyProtection="1">
      <alignment vertical="center"/>
      <protection hidden="1"/>
    </xf>
    <xf numFmtId="0" fontId="23" fillId="0" borderId="0" xfId="0" applyFont="1" applyAlignment="1" applyProtection="1">
      <alignment horizontal="right" vertical="center"/>
      <protection hidden="1"/>
    </xf>
    <xf numFmtId="0" fontId="21" fillId="4" borderId="1" xfId="0" applyFont="1" applyFill="1" applyBorder="1" applyAlignment="1" applyProtection="1">
      <alignment horizontal="right" vertical="center"/>
      <protection hidden="1"/>
    </xf>
    <xf numFmtId="8" fontId="21" fillId="4" borderId="1" xfId="0" applyNumberFormat="1" applyFont="1" applyFill="1" applyBorder="1" applyAlignment="1" applyProtection="1">
      <alignment vertical="center"/>
      <protection hidden="1"/>
    </xf>
    <xf numFmtId="2" fontId="21" fillId="4" borderId="1" xfId="0" applyNumberFormat="1" applyFont="1" applyFill="1" applyBorder="1" applyAlignment="1" applyProtection="1">
      <alignment vertical="center"/>
      <protection hidden="1"/>
    </xf>
    <xf numFmtId="49" fontId="23" fillId="4" borderId="1" xfId="0" applyNumberFormat="1" applyFont="1" applyFill="1" applyBorder="1" applyAlignment="1" applyProtection="1">
      <alignment vertical="center"/>
      <protection hidden="1"/>
    </xf>
    <xf numFmtId="0" fontId="14" fillId="0" borderId="45" xfId="0" applyFont="1" applyBorder="1" applyAlignment="1" applyProtection="1">
      <alignment vertical="center"/>
      <protection hidden="1"/>
    </xf>
    <xf numFmtId="0" fontId="21" fillId="0" borderId="22" xfId="0" applyFont="1" applyBorder="1" applyAlignment="1" applyProtection="1">
      <alignment vertical="center"/>
      <protection hidden="1"/>
    </xf>
    <xf numFmtId="0" fontId="21" fillId="0" borderId="77" xfId="0" applyFont="1" applyBorder="1" applyAlignment="1" applyProtection="1">
      <alignment vertical="center"/>
      <protection hidden="1"/>
    </xf>
    <xf numFmtId="49" fontId="28" fillId="0" borderId="62" xfId="0" applyNumberFormat="1" applyFont="1" applyBorder="1" applyAlignment="1" applyProtection="1">
      <alignment vertical="center"/>
      <protection locked="0"/>
    </xf>
    <xf numFmtId="0" fontId="21" fillId="0" borderId="47" xfId="0" applyFont="1" applyBorder="1" applyAlignment="1" applyProtection="1">
      <alignment vertical="center"/>
      <protection locked="0"/>
    </xf>
    <xf numFmtId="0" fontId="21" fillId="0" borderId="63" xfId="0" applyFont="1" applyBorder="1" applyAlignment="1" applyProtection="1">
      <alignment vertical="center"/>
      <protection locked="0"/>
    </xf>
    <xf numFmtId="0" fontId="28" fillId="0" borderId="86" xfId="0" applyFont="1" applyBorder="1" applyAlignment="1" applyProtection="1">
      <alignment horizontal="left" vertical="center"/>
      <protection hidden="1"/>
    </xf>
    <xf numFmtId="0" fontId="28" fillId="0" borderId="26" xfId="0" applyFont="1" applyBorder="1" applyAlignment="1" applyProtection="1">
      <alignment horizontal="left" vertical="center"/>
      <protection hidden="1"/>
    </xf>
    <xf numFmtId="0" fontId="21" fillId="0" borderId="26" xfId="0" applyFont="1" applyBorder="1" applyAlignment="1" applyProtection="1">
      <alignment horizontal="right" vertical="center"/>
      <protection hidden="1"/>
    </xf>
    <xf numFmtId="0" fontId="14" fillId="0" borderId="83" xfId="0" applyFont="1" applyBorder="1" applyAlignment="1" applyProtection="1">
      <alignment horizontal="right" vertical="center" wrapText="1"/>
      <protection hidden="1"/>
    </xf>
    <xf numFmtId="0" fontId="26" fillId="0" borderId="59" xfId="0" applyFont="1" applyBorder="1" applyAlignment="1" applyProtection="1">
      <alignment horizontal="center" vertical="center"/>
      <protection hidden="1"/>
    </xf>
    <xf numFmtId="4" fontId="19" fillId="0" borderId="50" xfId="0" applyNumberFormat="1" applyFont="1" applyBorder="1" applyAlignment="1" applyProtection="1">
      <alignment vertical="center"/>
      <protection locked="0"/>
    </xf>
    <xf numFmtId="4" fontId="19" fillId="0" borderId="50" xfId="0" applyNumberFormat="1" applyFont="1" applyBorder="1" applyAlignment="1" applyProtection="1">
      <alignment horizontal="right" vertical="center"/>
      <protection locked="0"/>
    </xf>
    <xf numFmtId="4" fontId="26" fillId="0" borderId="50" xfId="0" applyNumberFormat="1" applyFont="1" applyBorder="1" applyAlignment="1" applyProtection="1">
      <alignment vertical="center"/>
      <protection hidden="1"/>
    </xf>
    <xf numFmtId="0" fontId="28" fillId="9" borderId="55" xfId="0" applyFont="1" applyFill="1" applyBorder="1" applyAlignment="1" applyProtection="1">
      <alignment horizontal="center" vertical="center" wrapText="1"/>
      <protection hidden="1"/>
    </xf>
    <xf numFmtId="0" fontId="19" fillId="0" borderId="1" xfId="0" applyFont="1" applyBorder="1" applyAlignment="1" applyProtection="1">
      <alignment horizontal="center" vertical="center"/>
      <protection hidden="1"/>
    </xf>
    <xf numFmtId="0" fontId="23" fillId="0" borderId="47" xfId="0" applyFont="1" applyBorder="1" applyAlignment="1" applyProtection="1">
      <alignment horizontal="left" vertical="justify"/>
      <protection hidden="1"/>
    </xf>
    <xf numFmtId="0" fontId="15" fillId="0" borderId="64" xfId="0" applyFont="1" applyBorder="1" applyAlignment="1" applyProtection="1">
      <alignment horizontal="justify" vertical="center" wrapText="1"/>
      <protection hidden="1"/>
    </xf>
    <xf numFmtId="0" fontId="14" fillId="0" borderId="49" xfId="0" applyFont="1" applyBorder="1" applyAlignment="1" applyProtection="1">
      <alignment horizontal="left" vertical="center"/>
      <protection hidden="1"/>
    </xf>
    <xf numFmtId="0" fontId="14" fillId="0" borderId="50" xfId="0" applyFont="1" applyBorder="1" applyAlignment="1" applyProtection="1">
      <alignment horizontal="left" vertical="center"/>
      <protection hidden="1"/>
    </xf>
    <xf numFmtId="14" fontId="23" fillId="0" borderId="49" xfId="0" applyNumberFormat="1" applyFont="1" applyBorder="1" applyAlignment="1" applyProtection="1">
      <alignment horizontal="left" vertical="center"/>
      <protection locked="0"/>
    </xf>
    <xf numFmtId="0" fontId="14" fillId="0" borderId="45" xfId="0" applyFont="1" applyBorder="1" applyAlignment="1" applyProtection="1">
      <alignment horizontal="left" vertical="center"/>
      <protection hidden="1"/>
    </xf>
    <xf numFmtId="0" fontId="21" fillId="0" borderId="22" xfId="0" applyFont="1" applyBorder="1" applyAlignment="1" applyProtection="1">
      <alignment horizontal="center" vertical="center"/>
      <protection hidden="1"/>
    </xf>
    <xf numFmtId="0" fontId="28" fillId="0" borderId="23" xfId="0" applyFont="1" applyBorder="1" applyAlignment="1">
      <alignment vertical="center" wrapText="1"/>
    </xf>
    <xf numFmtId="4" fontId="19" fillId="0" borderId="28" xfId="0" applyNumberFormat="1" applyFont="1" applyBorder="1" applyAlignment="1" applyProtection="1">
      <alignment horizontal="right" vertical="center"/>
      <protection locked="0"/>
    </xf>
    <xf numFmtId="4" fontId="19" fillId="0" borderId="56" xfId="0" applyNumberFormat="1" applyFont="1" applyBorder="1" applyAlignment="1" applyProtection="1">
      <alignment horizontal="right" vertical="center"/>
      <protection locked="0"/>
    </xf>
    <xf numFmtId="4" fontId="19" fillId="0" borderId="57" xfId="0" applyNumberFormat="1" applyFont="1" applyBorder="1" applyAlignment="1" applyProtection="1">
      <alignment horizontal="right" vertical="center"/>
      <protection locked="0"/>
    </xf>
    <xf numFmtId="49" fontId="26" fillId="4" borderId="1" xfId="0" applyNumberFormat="1" applyFont="1" applyFill="1" applyBorder="1" applyAlignment="1" applyProtection="1">
      <alignment vertical="center"/>
      <protection hidden="1"/>
    </xf>
    <xf numFmtId="49" fontId="19" fillId="4" borderId="1" xfId="0" applyNumberFormat="1" applyFont="1" applyFill="1" applyBorder="1" applyAlignment="1" applyProtection="1">
      <alignment vertical="center"/>
      <protection hidden="1"/>
    </xf>
    <xf numFmtId="0" fontId="23" fillId="0" borderId="2" xfId="0" applyFont="1" applyBorder="1" applyAlignment="1" applyProtection="1">
      <alignment vertical="center"/>
      <protection hidden="1"/>
    </xf>
    <xf numFmtId="0" fontId="21" fillId="0" borderId="2" xfId="0" applyFont="1" applyBorder="1" applyAlignment="1" applyProtection="1">
      <alignment vertical="center"/>
      <protection hidden="1"/>
    </xf>
    <xf numFmtId="0" fontId="21" fillId="9" borderId="0" xfId="0" applyFont="1" applyFill="1" applyAlignment="1" applyProtection="1">
      <alignment vertical="center"/>
      <protection hidden="1"/>
    </xf>
    <xf numFmtId="0" fontId="21" fillId="0" borderId="0" xfId="0" applyFont="1" applyProtection="1">
      <protection hidden="1"/>
    </xf>
    <xf numFmtId="0" fontId="21" fillId="9" borderId="2" xfId="0" applyFont="1" applyFill="1" applyBorder="1" applyAlignment="1" applyProtection="1">
      <alignment vertical="center"/>
      <protection hidden="1"/>
    </xf>
    <xf numFmtId="0" fontId="28" fillId="9" borderId="0" xfId="0" applyFont="1" applyFill="1" applyAlignment="1" applyProtection="1">
      <alignment vertical="center"/>
      <protection hidden="1"/>
    </xf>
    <xf numFmtId="0" fontId="21" fillId="9" borderId="24" xfId="0" applyFont="1" applyFill="1" applyBorder="1" applyAlignment="1" applyProtection="1">
      <alignment vertical="center"/>
      <protection locked="0"/>
    </xf>
    <xf numFmtId="0" fontId="21" fillId="9" borderId="55" xfId="0" applyFont="1" applyFill="1" applyBorder="1" applyAlignment="1" applyProtection="1">
      <alignment vertical="center"/>
      <protection locked="0"/>
    </xf>
    <xf numFmtId="0" fontId="21" fillId="9" borderId="78" xfId="0" applyFont="1" applyFill="1" applyBorder="1" applyAlignment="1" applyProtection="1">
      <alignment vertical="center"/>
      <protection locked="0"/>
    </xf>
    <xf numFmtId="0" fontId="28" fillId="0" borderId="58" xfId="0" applyFont="1" applyBorder="1" applyAlignment="1" applyProtection="1">
      <alignment horizontal="justify" wrapText="1"/>
      <protection hidden="1"/>
    </xf>
    <xf numFmtId="0" fontId="28" fillId="0" borderId="1" xfId="0" applyFont="1" applyBorder="1" applyAlignment="1" applyProtection="1">
      <alignment wrapText="1"/>
      <protection hidden="1"/>
    </xf>
    <xf numFmtId="0" fontId="28" fillId="0" borderId="1" xfId="0" applyFont="1" applyBorder="1" applyAlignment="1" applyProtection="1">
      <alignment horizontal="center" vertical="center" wrapText="1"/>
      <protection hidden="1"/>
    </xf>
    <xf numFmtId="0" fontId="28" fillId="0" borderId="1" xfId="0" applyFont="1" applyBorder="1" applyAlignment="1" applyProtection="1">
      <alignment horizontal="justify" wrapText="1"/>
      <protection hidden="1"/>
    </xf>
    <xf numFmtId="0" fontId="21" fillId="0" borderId="64" xfId="0" applyFont="1" applyBorder="1" applyAlignment="1" applyProtection="1">
      <alignment horizontal="justify" wrapText="1"/>
      <protection hidden="1"/>
    </xf>
    <xf numFmtId="49" fontId="23" fillId="4" borderId="1" xfId="0" applyNumberFormat="1" applyFont="1" applyFill="1" applyBorder="1" applyProtection="1">
      <protection hidden="1"/>
    </xf>
    <xf numFmtId="0" fontId="21" fillId="4" borderId="1" xfId="0" applyFont="1" applyFill="1" applyBorder="1" applyProtection="1">
      <protection hidden="1"/>
    </xf>
    <xf numFmtId="0" fontId="28" fillId="0" borderId="0" xfId="0" applyFont="1" applyProtection="1">
      <protection hidden="1"/>
    </xf>
    <xf numFmtId="0" fontId="28" fillId="0" borderId="58" xfId="0" applyFont="1" applyBorder="1" applyAlignment="1" applyProtection="1">
      <alignment vertical="center" wrapText="1"/>
      <protection hidden="1"/>
    </xf>
    <xf numFmtId="0" fontId="28" fillId="0" borderId="1" xfId="0" applyFont="1" applyBorder="1" applyAlignment="1" applyProtection="1">
      <alignment vertical="center"/>
      <protection hidden="1"/>
    </xf>
    <xf numFmtId="0" fontId="21" fillId="0" borderId="64" xfId="0" applyFont="1" applyBorder="1" applyAlignment="1" applyProtection="1">
      <alignment vertical="center"/>
      <protection hidden="1"/>
    </xf>
    <xf numFmtId="0" fontId="28" fillId="0" borderId="58" xfId="0" applyFont="1" applyBorder="1" applyAlignment="1" applyProtection="1">
      <alignment vertical="center"/>
      <protection hidden="1"/>
    </xf>
    <xf numFmtId="0" fontId="28" fillId="0" borderId="1" xfId="0" applyFont="1" applyBorder="1" applyAlignment="1" applyProtection="1">
      <alignment vertical="center" wrapText="1"/>
      <protection hidden="1"/>
    </xf>
    <xf numFmtId="0" fontId="13" fillId="0" borderId="1" xfId="0" applyFont="1" applyBorder="1" applyAlignment="1" applyProtection="1">
      <alignment horizontal="left" vertical="center"/>
      <protection hidden="1"/>
    </xf>
    <xf numFmtId="0" fontId="30" fillId="0" borderId="1" xfId="0" applyFont="1" applyBorder="1" applyAlignment="1" applyProtection="1">
      <alignment vertical="center"/>
      <protection hidden="1"/>
    </xf>
    <xf numFmtId="0" fontId="28" fillId="0" borderId="58" xfId="0" applyFont="1" applyFill="1" applyBorder="1" applyAlignment="1" applyProtection="1">
      <alignment horizontal="justify" wrapText="1"/>
      <protection hidden="1"/>
    </xf>
    <xf numFmtId="0" fontId="26" fillId="0" borderId="57" xfId="0" applyFont="1" applyBorder="1" applyAlignment="1" applyProtection="1">
      <alignment horizontal="center" vertical="center" wrapText="1"/>
      <protection hidden="1"/>
    </xf>
    <xf numFmtId="0" fontId="1" fillId="0" borderId="0" xfId="0" applyFont="1"/>
    <xf numFmtId="0" fontId="28" fillId="0" borderId="62" xfId="0" applyFont="1" applyBorder="1" applyAlignment="1" applyProtection="1">
      <alignment horizontal="left" vertical="center" wrapText="1"/>
      <protection locked="0"/>
    </xf>
    <xf numFmtId="0" fontId="21" fillId="0" borderId="47" xfId="0" applyFont="1" applyBorder="1" applyAlignment="1" applyProtection="1">
      <alignment vertical="center" wrapText="1"/>
      <protection locked="0"/>
    </xf>
    <xf numFmtId="0" fontId="21" fillId="0" borderId="63" xfId="0" applyFont="1" applyBorder="1" applyAlignment="1" applyProtection="1">
      <alignment vertical="center" wrapText="1"/>
      <protection locked="0"/>
    </xf>
    <xf numFmtId="4" fontId="19" fillId="0" borderId="49" xfId="0" applyNumberFormat="1" applyFont="1" applyBorder="1" applyAlignment="1" applyProtection="1">
      <alignment horizontal="center" vertical="center"/>
      <protection locked="0"/>
    </xf>
    <xf numFmtId="4" fontId="19" fillId="0" borderId="50" xfId="0" applyNumberFormat="1" applyFont="1" applyBorder="1" applyAlignment="1" applyProtection="1">
      <alignment horizontal="center" vertical="center"/>
      <protection locked="0"/>
    </xf>
    <xf numFmtId="4" fontId="19" fillId="0" borderId="51" xfId="0" applyNumberFormat="1" applyFont="1" applyBorder="1" applyAlignment="1" applyProtection="1">
      <alignment horizontal="center" vertical="center"/>
      <protection locked="0"/>
    </xf>
    <xf numFmtId="0" fontId="14" fillId="0" borderId="45" xfId="0" applyFont="1" applyBorder="1" applyAlignment="1" applyProtection="1">
      <alignment horizontal="left" vertical="center"/>
      <protection hidden="1"/>
    </xf>
    <xf numFmtId="0" fontId="21" fillId="0" borderId="22" xfId="0" applyFont="1" applyBorder="1" applyAlignment="1" applyProtection="1">
      <alignment vertical="center"/>
      <protection hidden="1"/>
    </xf>
    <xf numFmtId="0" fontId="21" fillId="0" borderId="77" xfId="0" applyFont="1" applyBorder="1" applyAlignment="1" applyProtection="1">
      <alignment vertical="center"/>
      <protection hidden="1"/>
    </xf>
    <xf numFmtId="49" fontId="28" fillId="0" borderId="7" xfId="0" applyNumberFormat="1" applyFont="1" applyBorder="1" applyAlignment="1" applyProtection="1">
      <alignment horizontal="center" vertical="center"/>
      <protection locked="0"/>
    </xf>
    <xf numFmtId="0" fontId="21" fillId="0" borderId="1" xfId="0" applyFont="1" applyBorder="1" applyAlignment="1" applyProtection="1">
      <alignment horizontal="center" vertical="center"/>
      <protection locked="0"/>
    </xf>
    <xf numFmtId="0" fontId="21" fillId="0" borderId="21" xfId="0" applyFont="1" applyBorder="1" applyAlignment="1" applyProtection="1">
      <alignment horizontal="center" vertical="center"/>
      <protection locked="0"/>
    </xf>
    <xf numFmtId="49" fontId="28" fillId="0" borderId="1" xfId="0" applyNumberFormat="1" applyFont="1" applyBorder="1" applyAlignment="1" applyProtection="1">
      <alignment horizontal="center" vertical="center"/>
      <protection locked="0"/>
    </xf>
    <xf numFmtId="0" fontId="21" fillId="0" borderId="24" xfId="0" applyFont="1" applyBorder="1" applyAlignment="1" applyProtection="1">
      <alignment horizontal="center" vertical="center"/>
      <protection locked="0"/>
    </xf>
    <xf numFmtId="0" fontId="21" fillId="0" borderId="78" xfId="0" applyFont="1" applyBorder="1" applyAlignment="1" applyProtection="1">
      <alignment horizontal="center" vertical="center"/>
      <protection locked="0"/>
    </xf>
    <xf numFmtId="0" fontId="28" fillId="0" borderId="55" xfId="0" applyFont="1" applyBorder="1" applyAlignment="1" applyProtection="1">
      <alignment horizontal="center" vertical="center"/>
      <protection locked="0"/>
    </xf>
    <xf numFmtId="0" fontId="21" fillId="0" borderId="25" xfId="0" applyFont="1" applyBorder="1" applyAlignment="1" applyProtection="1">
      <alignment horizontal="center" vertical="center"/>
      <protection locked="0"/>
    </xf>
    <xf numFmtId="0" fontId="28" fillId="0" borderId="23" xfId="0" applyFont="1" applyBorder="1" applyAlignment="1" applyProtection="1">
      <alignment horizontal="center" vertical="center"/>
      <protection locked="0"/>
    </xf>
    <xf numFmtId="0" fontId="28" fillId="0" borderId="24" xfId="0" applyFont="1" applyBorder="1" applyAlignment="1" applyProtection="1">
      <alignment horizontal="center" vertical="center"/>
      <protection locked="0"/>
    </xf>
    <xf numFmtId="0" fontId="21" fillId="0" borderId="5" xfId="0" applyFont="1" applyBorder="1" applyAlignment="1" applyProtection="1">
      <alignment vertical="center"/>
      <protection hidden="1"/>
    </xf>
    <xf numFmtId="0" fontId="14" fillId="10" borderId="49" xfId="0" applyFont="1" applyFill="1" applyBorder="1" applyAlignment="1" applyProtection="1">
      <alignment horizontal="center" vertical="center"/>
      <protection hidden="1"/>
    </xf>
    <xf numFmtId="0" fontId="14" fillId="10" borderId="50" xfId="0" applyFont="1" applyFill="1" applyBorder="1" applyAlignment="1" applyProtection="1">
      <alignment horizontal="center" vertical="center"/>
      <protection hidden="1"/>
    </xf>
    <xf numFmtId="0" fontId="14" fillId="10" borderId="51" xfId="0" applyFont="1" applyFill="1" applyBorder="1" applyAlignment="1" applyProtection="1">
      <alignment horizontal="center" vertical="center"/>
      <protection hidden="1"/>
    </xf>
    <xf numFmtId="0" fontId="14" fillId="0" borderId="28" xfId="0" applyFont="1" applyBorder="1" applyAlignment="1" applyProtection="1">
      <alignment horizontal="center" vertical="center"/>
      <protection hidden="1"/>
    </xf>
    <xf numFmtId="0" fontId="28" fillId="0" borderId="58" xfId="0" applyFont="1" applyBorder="1" applyAlignment="1" applyProtection="1">
      <alignment horizontal="center" vertical="center"/>
      <protection locked="0"/>
    </xf>
    <xf numFmtId="0" fontId="4" fillId="0" borderId="57" xfId="0" applyFont="1" applyBorder="1" applyAlignment="1" applyProtection="1">
      <alignment horizontal="center" vertical="center"/>
      <protection hidden="1"/>
    </xf>
    <xf numFmtId="0" fontId="4" fillId="0" borderId="60" xfId="0" applyFont="1" applyBorder="1" applyAlignment="1" applyProtection="1">
      <alignment horizontal="center" vertical="center"/>
      <protection hidden="1"/>
    </xf>
    <xf numFmtId="0" fontId="4" fillId="0" borderId="59" xfId="0" applyFont="1" applyBorder="1" applyAlignment="1" applyProtection="1">
      <alignment horizontal="center" vertical="center"/>
      <protection hidden="1"/>
    </xf>
    <xf numFmtId="0" fontId="4" fillId="0" borderId="61" xfId="0" applyFont="1" applyBorder="1" applyAlignment="1" applyProtection="1">
      <alignment horizontal="center" vertical="center"/>
      <protection hidden="1"/>
    </xf>
    <xf numFmtId="0" fontId="7" fillId="0" borderId="28" xfId="0" applyFont="1" applyBorder="1" applyAlignment="1" applyProtection="1">
      <alignment horizontal="center" vertical="center"/>
      <protection locked="0"/>
    </xf>
    <xf numFmtId="0" fontId="28" fillId="0" borderId="62" xfId="0" applyFont="1" applyBorder="1" applyAlignment="1" applyProtection="1">
      <alignment horizontal="left" vertical="center"/>
      <protection locked="0"/>
    </xf>
    <xf numFmtId="0" fontId="21" fillId="0" borderId="47" xfId="0" applyFont="1" applyBorder="1" applyAlignment="1" applyProtection="1">
      <alignment horizontal="left" vertical="center"/>
      <protection locked="0"/>
    </xf>
    <xf numFmtId="0" fontId="21" fillId="0" borderId="63" xfId="0" applyFont="1" applyBorder="1" applyAlignment="1" applyProtection="1">
      <alignment horizontal="left" vertical="center"/>
      <protection locked="0"/>
    </xf>
    <xf numFmtId="0" fontId="14" fillId="0" borderId="58" xfId="0" applyFont="1" applyBorder="1" applyAlignment="1" applyProtection="1">
      <alignment horizontal="left" vertical="center"/>
      <protection hidden="1"/>
    </xf>
    <xf numFmtId="0" fontId="21" fillId="0" borderId="1" xfId="0" applyFont="1" applyBorder="1" applyAlignment="1" applyProtection="1">
      <alignment vertical="center"/>
      <protection hidden="1"/>
    </xf>
    <xf numFmtId="0" fontId="21" fillId="0" borderId="21" xfId="0" applyFont="1" applyBorder="1" applyAlignment="1" applyProtection="1">
      <alignment vertical="center"/>
      <protection hidden="1"/>
    </xf>
    <xf numFmtId="0" fontId="28" fillId="9" borderId="49" xfId="0" applyFont="1" applyFill="1" applyBorder="1" applyAlignment="1" applyProtection="1">
      <alignment horizontal="left" vertical="center"/>
      <protection hidden="1"/>
    </xf>
    <xf numFmtId="0" fontId="28" fillId="9" borderId="50" xfId="0" applyFont="1" applyFill="1" applyBorder="1" applyAlignment="1" applyProtection="1">
      <alignment horizontal="left" vertical="center"/>
      <protection hidden="1"/>
    </xf>
    <xf numFmtId="0" fontId="28" fillId="9" borderId="50" xfId="0" applyFont="1" applyFill="1" applyBorder="1" applyAlignment="1" applyProtection="1">
      <alignment horizontal="center" vertical="center"/>
      <protection locked="0"/>
    </xf>
    <xf numFmtId="0" fontId="28" fillId="9" borderId="51" xfId="0" applyFont="1" applyFill="1" applyBorder="1" applyAlignment="1" applyProtection="1">
      <alignment horizontal="center" vertical="center"/>
      <protection locked="0"/>
    </xf>
    <xf numFmtId="0" fontId="14" fillId="0" borderId="49" xfId="0" applyFont="1" applyBorder="1" applyAlignment="1" applyProtection="1">
      <alignment horizontal="left" vertical="center"/>
      <protection hidden="1"/>
    </xf>
    <xf numFmtId="0" fontId="14" fillId="0" borderId="50" xfId="0" applyFont="1" applyBorder="1" applyAlignment="1" applyProtection="1">
      <alignment horizontal="left" vertical="center"/>
      <protection hidden="1"/>
    </xf>
    <xf numFmtId="0" fontId="14" fillId="0" borderId="51" xfId="0" applyFont="1" applyBorder="1" applyAlignment="1" applyProtection="1">
      <alignment horizontal="left" vertical="center"/>
      <protection hidden="1"/>
    </xf>
    <xf numFmtId="0" fontId="28" fillId="0" borderId="49" xfId="0" applyFont="1" applyBorder="1" applyAlignment="1" applyProtection="1">
      <alignment horizontal="left" vertical="center"/>
      <protection hidden="1"/>
    </xf>
    <xf numFmtId="0" fontId="28" fillId="0" borderId="50" xfId="0" applyFont="1" applyBorder="1" applyAlignment="1" applyProtection="1">
      <alignment horizontal="left" vertical="center"/>
      <protection hidden="1"/>
    </xf>
    <xf numFmtId="0" fontId="28" fillId="0" borderId="51" xfId="0" applyFont="1" applyBorder="1" applyAlignment="1" applyProtection="1">
      <alignment horizontal="left" vertical="center"/>
      <protection hidden="1"/>
    </xf>
    <xf numFmtId="0" fontId="28" fillId="9" borderId="51" xfId="0" applyFont="1" applyFill="1" applyBorder="1" applyAlignment="1" applyProtection="1">
      <alignment horizontal="left" vertical="center"/>
      <protection hidden="1"/>
    </xf>
    <xf numFmtId="0" fontId="19" fillId="0" borderId="49" xfId="0" applyFont="1" applyBorder="1" applyAlignment="1" applyProtection="1">
      <alignment horizontal="center" vertical="center"/>
      <protection locked="0"/>
    </xf>
    <xf numFmtId="0" fontId="19" fillId="0" borderId="50" xfId="0" applyFont="1" applyBorder="1" applyAlignment="1" applyProtection="1">
      <alignment horizontal="center" vertical="center"/>
      <protection locked="0"/>
    </xf>
    <xf numFmtId="0" fontId="19" fillId="0" borderId="51" xfId="0" applyFont="1" applyBorder="1" applyAlignment="1" applyProtection="1">
      <alignment horizontal="center" vertical="center"/>
      <protection locked="0"/>
    </xf>
    <xf numFmtId="0" fontId="23" fillId="0" borderId="60" xfId="0" applyFont="1" applyBorder="1" applyAlignment="1" applyProtection="1">
      <alignment horizontal="left" vertical="center"/>
      <protection hidden="1"/>
    </xf>
    <xf numFmtId="0" fontId="23" fillId="0" borderId="59" xfId="0" applyFont="1" applyBorder="1" applyAlignment="1" applyProtection="1">
      <alignment horizontal="left" vertical="center"/>
      <protection hidden="1"/>
    </xf>
    <xf numFmtId="0" fontId="23" fillId="0" borderId="61" xfId="0" applyFont="1" applyBorder="1" applyAlignment="1" applyProtection="1">
      <alignment horizontal="left" vertical="center"/>
      <protection hidden="1"/>
    </xf>
    <xf numFmtId="0" fontId="21" fillId="0" borderId="58" xfId="0" applyFont="1" applyBorder="1" applyAlignment="1" applyProtection="1">
      <alignment horizontal="center" vertical="center"/>
      <protection locked="0"/>
    </xf>
    <xf numFmtId="0" fontId="21" fillId="0" borderId="64" xfId="0" applyFont="1" applyBorder="1" applyAlignment="1" applyProtection="1">
      <alignment horizontal="center" vertical="center"/>
      <protection locked="0"/>
    </xf>
    <xf numFmtId="4" fontId="28" fillId="9" borderId="23" xfId="0" applyNumberFormat="1" applyFont="1" applyFill="1" applyBorder="1" applyAlignment="1" applyProtection="1">
      <alignment horizontal="center" vertical="center" wrapText="1"/>
      <protection hidden="1"/>
    </xf>
    <xf numFmtId="4" fontId="28" fillId="9" borderId="24" xfId="0" applyNumberFormat="1" applyFont="1" applyFill="1" applyBorder="1" applyAlignment="1" applyProtection="1">
      <alignment horizontal="center" vertical="center" wrapText="1"/>
      <protection hidden="1"/>
    </xf>
    <xf numFmtId="4" fontId="28" fillId="9" borderId="78" xfId="0" applyNumberFormat="1" applyFont="1" applyFill="1" applyBorder="1" applyAlignment="1" applyProtection="1">
      <alignment horizontal="center" vertical="center" wrapText="1"/>
      <protection hidden="1"/>
    </xf>
    <xf numFmtId="4" fontId="4" fillId="0" borderId="79" xfId="0" applyNumberFormat="1" applyFont="1" applyBorder="1" applyAlignment="1" applyProtection="1">
      <alignment horizontal="center" vertical="center" wrapText="1"/>
      <protection hidden="1"/>
    </xf>
    <xf numFmtId="4" fontId="4" fillId="0" borderId="83" xfId="0" applyNumberFormat="1" applyFont="1" applyBorder="1" applyAlignment="1" applyProtection="1">
      <alignment horizontal="center" vertical="center" wrapText="1"/>
      <protection hidden="1"/>
    </xf>
    <xf numFmtId="4" fontId="4" fillId="0" borderId="88" xfId="0" applyNumberFormat="1" applyFont="1" applyBorder="1" applyAlignment="1" applyProtection="1">
      <alignment horizontal="center" vertical="center" wrapText="1"/>
      <protection hidden="1"/>
    </xf>
    <xf numFmtId="4" fontId="19" fillId="0" borderId="50" xfId="0" applyNumberFormat="1" applyFont="1" applyBorder="1" applyAlignment="1" applyProtection="1">
      <alignment horizontal="right" vertical="center"/>
      <protection hidden="1"/>
    </xf>
    <xf numFmtId="4" fontId="19" fillId="0" borderId="51" xfId="0" applyNumberFormat="1" applyFont="1" applyBorder="1" applyAlignment="1" applyProtection="1">
      <alignment horizontal="right" vertical="center"/>
      <protection hidden="1"/>
    </xf>
    <xf numFmtId="0" fontId="14" fillId="0" borderId="4" xfId="0" applyFont="1" applyBorder="1" applyAlignment="1" applyProtection="1">
      <alignment horizontal="left" vertical="center" wrapText="1"/>
      <protection hidden="1"/>
    </xf>
    <xf numFmtId="0" fontId="21" fillId="0" borderId="5" xfId="0" applyFont="1" applyBorder="1" applyAlignment="1" applyProtection="1">
      <alignment horizontal="left" vertical="center"/>
      <protection hidden="1"/>
    </xf>
    <xf numFmtId="14" fontId="14" fillId="0" borderId="4" xfId="0" applyNumberFormat="1" applyFont="1" applyBorder="1" applyAlignment="1" applyProtection="1">
      <alignment horizontal="left" vertical="center" wrapText="1"/>
      <protection hidden="1"/>
    </xf>
    <xf numFmtId="0" fontId="21" fillId="0" borderId="22" xfId="0" applyFont="1" applyBorder="1" applyAlignment="1" applyProtection="1">
      <alignment horizontal="left" vertical="center"/>
      <protection hidden="1"/>
    </xf>
    <xf numFmtId="0" fontId="28" fillId="0" borderId="23" xfId="0" applyFont="1" applyBorder="1" applyAlignment="1" applyProtection="1">
      <alignment horizontal="center" vertical="center" wrapText="1"/>
      <protection locked="0"/>
    </xf>
    <xf numFmtId="9" fontId="28" fillId="9" borderId="62" xfId="0" applyNumberFormat="1" applyFont="1" applyFill="1" applyBorder="1" applyAlignment="1" applyProtection="1">
      <alignment horizontal="center" vertical="center" wrapText="1"/>
      <protection locked="0"/>
    </xf>
    <xf numFmtId="0" fontId="21" fillId="9" borderId="63" xfId="0" applyFont="1" applyFill="1" applyBorder="1" applyAlignment="1" applyProtection="1">
      <alignment horizontal="center" vertical="center"/>
      <protection locked="0"/>
    </xf>
    <xf numFmtId="0" fontId="14" fillId="10" borderId="45" xfId="0" applyFont="1" applyFill="1" applyBorder="1" applyAlignment="1" applyProtection="1">
      <alignment horizontal="center" vertical="center"/>
      <protection hidden="1"/>
    </xf>
    <xf numFmtId="0" fontId="28" fillId="10" borderId="22" xfId="0" applyFont="1" applyFill="1" applyBorder="1" applyAlignment="1" applyProtection="1">
      <alignment vertical="center"/>
      <protection hidden="1"/>
    </xf>
    <xf numFmtId="0" fontId="28" fillId="10" borderId="77" xfId="0" applyFont="1" applyFill="1" applyBorder="1" applyAlignment="1" applyProtection="1">
      <alignment vertical="center"/>
      <protection hidden="1"/>
    </xf>
    <xf numFmtId="0" fontId="14" fillId="0" borderId="4" xfId="0" applyFont="1" applyBorder="1" applyAlignment="1" applyProtection="1">
      <alignment horizontal="left" vertical="center"/>
      <protection hidden="1"/>
    </xf>
    <xf numFmtId="0" fontId="28" fillId="0" borderId="47" xfId="0" applyFont="1" applyBorder="1" applyAlignment="1" applyProtection="1">
      <alignment horizontal="left" vertical="center"/>
      <protection locked="0"/>
    </xf>
    <xf numFmtId="0" fontId="28" fillId="0" borderId="63" xfId="0" applyFont="1" applyBorder="1" applyAlignment="1" applyProtection="1">
      <alignment horizontal="left" vertical="center"/>
      <protection locked="0"/>
    </xf>
    <xf numFmtId="0" fontId="28" fillId="0" borderId="62" xfId="0" applyFont="1" applyBorder="1" applyAlignment="1" applyProtection="1">
      <alignment horizontal="center" vertical="center" wrapText="1"/>
      <protection locked="0"/>
    </xf>
    <xf numFmtId="0" fontId="21" fillId="0" borderId="47" xfId="0" applyFont="1" applyBorder="1" applyAlignment="1" applyProtection="1">
      <alignment horizontal="center" vertical="center"/>
      <protection locked="0"/>
    </xf>
    <xf numFmtId="0" fontId="21" fillId="0" borderId="63" xfId="0" applyFont="1" applyBorder="1" applyAlignment="1" applyProtection="1">
      <alignment horizontal="center" vertical="center"/>
      <protection locked="0"/>
    </xf>
    <xf numFmtId="0" fontId="28" fillId="0" borderId="47" xfId="0" applyFont="1" applyBorder="1" applyAlignment="1" applyProtection="1">
      <alignment horizontal="center" vertical="center" wrapText="1"/>
      <protection locked="0"/>
    </xf>
    <xf numFmtId="0" fontId="21" fillId="0" borderId="22" xfId="0" applyFont="1" applyBorder="1" applyAlignment="1" applyProtection="1">
      <alignment horizontal="center" vertical="center"/>
      <protection hidden="1"/>
    </xf>
    <xf numFmtId="0" fontId="21" fillId="0" borderId="77" xfId="0" applyFont="1" applyBorder="1" applyAlignment="1" applyProtection="1">
      <alignment horizontal="center" vertical="center"/>
      <protection hidden="1"/>
    </xf>
    <xf numFmtId="49" fontId="28" fillId="0" borderId="62" xfId="0" applyNumberFormat="1" applyFont="1" applyBorder="1" applyAlignment="1" applyProtection="1">
      <alignment horizontal="center" vertical="center" wrapText="1"/>
      <protection locked="0"/>
    </xf>
    <xf numFmtId="0" fontId="28" fillId="0" borderId="62" xfId="0" applyFont="1" applyBorder="1" applyAlignment="1" applyProtection="1">
      <alignment horizontal="center" vertical="center"/>
      <protection locked="0"/>
    </xf>
    <xf numFmtId="0" fontId="28" fillId="0" borderId="47" xfId="0" applyFont="1" applyBorder="1" applyAlignment="1" applyProtection="1">
      <alignment horizontal="center" vertical="center"/>
      <protection locked="0"/>
    </xf>
    <xf numFmtId="0" fontId="21" fillId="0" borderId="55" xfId="0" applyFont="1" applyBorder="1" applyAlignment="1" applyProtection="1">
      <alignment horizontal="center" vertical="center"/>
      <protection locked="0"/>
    </xf>
    <xf numFmtId="0" fontId="14" fillId="0" borderId="22" xfId="0" applyFont="1" applyBorder="1" applyAlignment="1" applyProtection="1">
      <alignment horizontal="left" vertical="center"/>
      <protection hidden="1"/>
    </xf>
    <xf numFmtId="0" fontId="28" fillId="0" borderId="25" xfId="0" applyFont="1" applyBorder="1" applyAlignment="1" applyProtection="1">
      <alignment horizontal="center" vertical="center"/>
      <protection locked="0"/>
    </xf>
    <xf numFmtId="0" fontId="28" fillId="0" borderId="86" xfId="0" applyFont="1" applyBorder="1" applyAlignment="1" applyProtection="1">
      <alignment horizontal="left" vertical="center"/>
      <protection hidden="1"/>
    </xf>
    <xf numFmtId="0" fontId="21" fillId="0" borderId="26" xfId="0" applyFont="1" applyBorder="1" applyAlignment="1" applyProtection="1">
      <alignment vertical="center"/>
      <protection hidden="1"/>
    </xf>
    <xf numFmtId="49" fontId="28" fillId="0" borderId="55" xfId="0" applyNumberFormat="1" applyFont="1" applyBorder="1" applyAlignment="1" applyProtection="1">
      <alignment horizontal="center" vertical="center"/>
      <protection locked="0"/>
    </xf>
    <xf numFmtId="0" fontId="28" fillId="0" borderId="7" xfId="0" applyFont="1" applyBorder="1" applyAlignment="1" applyProtection="1">
      <alignment horizontal="center" vertical="center"/>
      <protection locked="0"/>
    </xf>
    <xf numFmtId="49" fontId="28" fillId="0" borderId="47" xfId="0" applyNumberFormat="1" applyFont="1" applyBorder="1" applyAlignment="1" applyProtection="1">
      <alignment horizontal="center" vertical="center"/>
      <protection locked="0"/>
    </xf>
    <xf numFmtId="4" fontId="28" fillId="0" borderId="50" xfId="0" applyNumberFormat="1" applyFont="1" applyBorder="1" applyAlignment="1" applyProtection="1">
      <alignment horizontal="right" vertical="center"/>
      <protection locked="0"/>
    </xf>
    <xf numFmtId="4" fontId="28" fillId="0" borderId="74" xfId="0" applyNumberFormat="1" applyFont="1" applyBorder="1" applyAlignment="1" applyProtection="1">
      <alignment horizontal="right" vertical="center"/>
      <protection locked="0"/>
    </xf>
    <xf numFmtId="4" fontId="28" fillId="0" borderId="26" xfId="0" applyNumberFormat="1" applyFont="1" applyBorder="1" applyAlignment="1" applyProtection="1">
      <alignment horizontal="right" vertical="center"/>
      <protection locked="0"/>
    </xf>
    <xf numFmtId="4" fontId="28" fillId="0" borderId="20" xfId="0" applyNumberFormat="1" applyFont="1" applyBorder="1" applyAlignment="1" applyProtection="1">
      <alignment horizontal="right" vertical="center"/>
      <protection locked="0"/>
    </xf>
    <xf numFmtId="0" fontId="14" fillId="0" borderId="5" xfId="0" applyFont="1" applyBorder="1" applyAlignment="1" applyProtection="1">
      <alignment horizontal="left" vertical="center"/>
      <protection hidden="1"/>
    </xf>
    <xf numFmtId="0" fontId="21" fillId="0" borderId="62" xfId="0" applyFont="1" applyBorder="1" applyAlignment="1" applyProtection="1">
      <alignment horizontal="center" vertical="center"/>
      <protection locked="0"/>
    </xf>
    <xf numFmtId="0" fontId="21" fillId="0" borderId="48" xfId="0" applyFont="1" applyBorder="1" applyAlignment="1" applyProtection="1">
      <alignment horizontal="center" vertical="center"/>
      <protection locked="0"/>
    </xf>
    <xf numFmtId="0" fontId="28" fillId="0" borderId="52" xfId="0" applyFont="1" applyBorder="1" applyAlignment="1" applyProtection="1">
      <alignment horizontal="left" vertical="center"/>
      <protection hidden="1"/>
    </xf>
    <xf numFmtId="0" fontId="28" fillId="0" borderId="53" xfId="0" applyFont="1" applyBorder="1" applyAlignment="1" applyProtection="1">
      <alignment horizontal="left" vertical="center"/>
      <protection hidden="1"/>
    </xf>
    <xf numFmtId="0" fontId="28" fillId="0" borderId="85" xfId="0" applyFont="1" applyBorder="1" applyAlignment="1" applyProtection="1">
      <alignment horizontal="left" vertical="center"/>
      <protection hidden="1"/>
    </xf>
    <xf numFmtId="0" fontId="21" fillId="0" borderId="53" xfId="0" applyFont="1" applyBorder="1" applyAlignment="1" applyProtection="1">
      <alignment vertical="center"/>
      <protection hidden="1"/>
    </xf>
    <xf numFmtId="4" fontId="28" fillId="0" borderId="53" xfId="0" applyNumberFormat="1" applyFont="1" applyBorder="1" applyAlignment="1" applyProtection="1">
      <alignment horizontal="right" vertical="center"/>
      <protection locked="0"/>
    </xf>
    <xf numFmtId="4" fontId="28" fillId="0" borderId="54" xfId="0" applyNumberFormat="1" applyFont="1" applyBorder="1" applyAlignment="1" applyProtection="1">
      <alignment horizontal="right" vertical="center"/>
      <protection locked="0"/>
    </xf>
    <xf numFmtId="0" fontId="14" fillId="10" borderId="28" xfId="0" applyFont="1" applyFill="1" applyBorder="1" applyAlignment="1" applyProtection="1">
      <alignment horizontal="center" vertical="center" wrapText="1"/>
      <protection hidden="1"/>
    </xf>
    <xf numFmtId="14" fontId="23" fillId="0" borderId="49" xfId="0" applyNumberFormat="1" applyFont="1" applyBorder="1" applyAlignment="1" applyProtection="1">
      <alignment horizontal="center" vertical="center"/>
      <protection locked="0"/>
    </xf>
    <xf numFmtId="14" fontId="23" fillId="0" borderId="50" xfId="0" applyNumberFormat="1" applyFont="1" applyBorder="1" applyAlignment="1" applyProtection="1">
      <alignment horizontal="center" vertical="center"/>
      <protection locked="0"/>
    </xf>
    <xf numFmtId="14" fontId="23" fillId="0" borderId="51" xfId="0" applyNumberFormat="1" applyFont="1" applyBorder="1" applyAlignment="1" applyProtection="1">
      <alignment horizontal="center" vertical="center"/>
      <protection locked="0"/>
    </xf>
    <xf numFmtId="0" fontId="28" fillId="0" borderId="14" xfId="0" applyFont="1" applyBorder="1" applyAlignment="1" applyProtection="1">
      <alignment horizontal="left" vertical="center"/>
      <protection hidden="1"/>
    </xf>
    <xf numFmtId="0" fontId="28" fillId="0" borderId="26" xfId="0" applyFont="1" applyBorder="1" applyAlignment="1" applyProtection="1">
      <alignment horizontal="left" vertical="center"/>
      <protection hidden="1"/>
    </xf>
    <xf numFmtId="43" fontId="14" fillId="4" borderId="26" xfId="0" applyNumberFormat="1" applyFont="1" applyFill="1" applyBorder="1" applyAlignment="1" applyProtection="1">
      <alignment horizontal="left" vertical="center"/>
      <protection hidden="1"/>
    </xf>
    <xf numFmtId="0" fontId="21" fillId="0" borderId="87" xfId="0" applyFont="1" applyBorder="1" applyAlignment="1" applyProtection="1">
      <alignment horizontal="left" vertical="center"/>
      <protection hidden="1"/>
    </xf>
    <xf numFmtId="4" fontId="21" fillId="0" borderId="53" xfId="0" applyNumberFormat="1" applyFont="1" applyBorder="1" applyAlignment="1" applyProtection="1">
      <alignment horizontal="right" vertical="center"/>
      <protection locked="0"/>
    </xf>
    <xf numFmtId="4" fontId="21" fillId="0" borderId="76" xfId="0" applyNumberFormat="1" applyFont="1" applyBorder="1" applyAlignment="1" applyProtection="1">
      <alignment horizontal="right" vertical="center"/>
      <protection locked="0"/>
    </xf>
    <xf numFmtId="4" fontId="21" fillId="0" borderId="26" xfId="0" applyNumberFormat="1" applyFont="1" applyBorder="1" applyAlignment="1" applyProtection="1">
      <alignment horizontal="right" vertical="center"/>
      <protection locked="0"/>
    </xf>
    <xf numFmtId="4" fontId="21" fillId="0" borderId="87" xfId="0" applyNumberFormat="1" applyFont="1" applyBorder="1" applyAlignment="1" applyProtection="1">
      <alignment horizontal="right" vertical="center"/>
      <protection locked="0"/>
    </xf>
    <xf numFmtId="0" fontId="29" fillId="0" borderId="23" xfId="2" applyFont="1" applyBorder="1" applyAlignment="1" applyProtection="1">
      <alignment horizontal="center" vertical="center"/>
      <protection locked="0"/>
    </xf>
    <xf numFmtId="0" fontId="29" fillId="0" borderId="24" xfId="0" applyFont="1" applyBorder="1" applyAlignment="1" applyProtection="1">
      <alignment horizontal="center" vertical="center"/>
      <protection locked="0"/>
    </xf>
    <xf numFmtId="0" fontId="29" fillId="0" borderId="78" xfId="0" applyFont="1" applyBorder="1" applyAlignment="1" applyProtection="1">
      <alignment horizontal="center" vertical="center"/>
      <protection locked="0"/>
    </xf>
    <xf numFmtId="0" fontId="14" fillId="0" borderId="77" xfId="0" applyFont="1" applyBorder="1" applyAlignment="1" applyProtection="1">
      <alignment horizontal="left" vertical="center"/>
      <protection hidden="1"/>
    </xf>
    <xf numFmtId="0" fontId="21" fillId="0" borderId="46" xfId="0" applyFont="1" applyBorder="1" applyAlignment="1" applyProtection="1">
      <alignment horizontal="center" vertical="center"/>
      <protection locked="0"/>
    </xf>
    <xf numFmtId="14" fontId="21" fillId="0" borderId="49" xfId="0" applyNumberFormat="1" applyFont="1" applyBorder="1" applyAlignment="1" applyProtection="1">
      <alignment horizontal="center" vertical="center"/>
      <protection hidden="1"/>
    </xf>
    <xf numFmtId="14" fontId="21" fillId="0" borderId="50" xfId="0" applyNumberFormat="1" applyFont="1" applyBorder="1" applyAlignment="1" applyProtection="1">
      <alignment horizontal="center" vertical="center"/>
      <protection hidden="1"/>
    </xf>
    <xf numFmtId="14" fontId="21" fillId="0" borderId="51" xfId="0" applyNumberFormat="1" applyFont="1" applyBorder="1" applyAlignment="1" applyProtection="1">
      <alignment horizontal="center" vertical="center"/>
      <protection hidden="1"/>
    </xf>
    <xf numFmtId="0" fontId="28" fillId="9" borderId="23" xfId="0" applyFont="1" applyFill="1" applyBorder="1" applyAlignment="1" applyProtection="1">
      <alignment horizontal="center" vertical="center" wrapText="1"/>
      <protection locked="0"/>
    </xf>
    <xf numFmtId="0" fontId="21" fillId="9" borderId="24" xfId="0" applyFont="1" applyFill="1" applyBorder="1" applyAlignment="1" applyProtection="1">
      <alignment horizontal="center" vertical="center"/>
      <protection locked="0"/>
    </xf>
    <xf numFmtId="0" fontId="21" fillId="9" borderId="25" xfId="0" applyFont="1" applyFill="1" applyBorder="1" applyAlignment="1" applyProtection="1">
      <alignment horizontal="center" vertical="center"/>
      <protection locked="0"/>
    </xf>
    <xf numFmtId="4" fontId="28" fillId="0" borderId="23" xfId="0" applyNumberFormat="1" applyFont="1" applyBorder="1" applyAlignment="1" applyProtection="1">
      <alignment horizontal="center" vertical="center" wrapText="1"/>
      <protection locked="0"/>
    </xf>
    <xf numFmtId="4" fontId="28" fillId="0" borderId="55" xfId="0" applyNumberFormat="1" applyFont="1" applyBorder="1" applyAlignment="1" applyProtection="1">
      <alignment horizontal="center" vertical="center"/>
      <protection locked="0"/>
    </xf>
    <xf numFmtId="4" fontId="28" fillId="9" borderId="23" xfId="0" applyNumberFormat="1" applyFont="1" applyFill="1" applyBorder="1" applyAlignment="1" applyProtection="1">
      <alignment horizontal="center" vertical="center"/>
      <protection locked="0"/>
    </xf>
    <xf numFmtId="0" fontId="14" fillId="0" borderId="45" xfId="0" applyFont="1" applyBorder="1" applyAlignment="1" applyProtection="1">
      <alignment horizontal="left" vertical="center" wrapText="1"/>
      <protection hidden="1"/>
    </xf>
    <xf numFmtId="4" fontId="28" fillId="0" borderId="55" xfId="0" applyNumberFormat="1" applyFont="1" applyBorder="1" applyAlignment="1" applyProtection="1">
      <alignment horizontal="center" vertical="center" wrapText="1"/>
      <protection locked="0"/>
    </xf>
    <xf numFmtId="0" fontId="14" fillId="0" borderId="22" xfId="0" applyFont="1" applyBorder="1" applyAlignment="1" applyProtection="1">
      <alignment horizontal="left" vertical="center" wrapText="1"/>
      <protection hidden="1"/>
    </xf>
    <xf numFmtId="0" fontId="14" fillId="0" borderId="77" xfId="0" applyFont="1" applyBorder="1" applyAlignment="1" applyProtection="1">
      <alignment horizontal="left" vertical="center" wrapText="1"/>
      <protection hidden="1"/>
    </xf>
    <xf numFmtId="0" fontId="28" fillId="0" borderId="24" xfId="0" applyFont="1" applyBorder="1" applyAlignment="1" applyProtection="1">
      <alignment horizontal="center" vertical="center" wrapText="1"/>
      <protection locked="0"/>
    </xf>
    <xf numFmtId="0" fontId="28" fillId="0" borderId="78" xfId="0" applyFont="1" applyBorder="1" applyAlignment="1" applyProtection="1">
      <alignment horizontal="center" vertical="center" wrapText="1"/>
      <protection locked="0"/>
    </xf>
    <xf numFmtId="0" fontId="14" fillId="10" borderId="58" xfId="0" applyFont="1" applyFill="1" applyBorder="1" applyAlignment="1" applyProtection="1">
      <alignment horizontal="center" vertical="center"/>
      <protection hidden="1"/>
    </xf>
    <xf numFmtId="0" fontId="28" fillId="10" borderId="1" xfId="0" applyFont="1" applyFill="1" applyBorder="1" applyAlignment="1" applyProtection="1">
      <alignment vertical="center"/>
      <protection hidden="1"/>
    </xf>
    <xf numFmtId="0" fontId="28" fillId="10" borderId="64" xfId="0" applyFont="1" applyFill="1" applyBorder="1" applyAlignment="1" applyProtection="1">
      <alignment vertical="center"/>
      <protection hidden="1"/>
    </xf>
    <xf numFmtId="14" fontId="21" fillId="0" borderId="23" xfId="0" applyNumberFormat="1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hidden="1"/>
    </xf>
    <xf numFmtId="14" fontId="28" fillId="0" borderId="50" xfId="0" applyNumberFormat="1" applyFont="1" applyBorder="1" applyAlignment="1" applyProtection="1">
      <alignment horizontal="center" vertical="center"/>
      <protection locked="0"/>
    </xf>
    <xf numFmtId="0" fontId="28" fillId="0" borderId="50" xfId="0" applyFont="1" applyBorder="1" applyAlignment="1" applyProtection="1">
      <alignment horizontal="center" vertical="center"/>
      <protection locked="0"/>
    </xf>
    <xf numFmtId="0" fontId="28" fillId="0" borderId="51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left" vertical="justify"/>
      <protection hidden="1"/>
    </xf>
    <xf numFmtId="0" fontId="21" fillId="0" borderId="0" xfId="0" applyFont="1" applyAlignment="1" applyProtection="1">
      <alignment horizontal="center" vertical="center"/>
      <protection hidden="1"/>
    </xf>
    <xf numFmtId="0" fontId="21" fillId="0" borderId="0" xfId="0" applyFont="1" applyAlignment="1" applyProtection="1">
      <alignment vertical="center"/>
      <protection hidden="1"/>
    </xf>
    <xf numFmtId="49" fontId="28" fillId="0" borderId="62" xfId="0" applyNumberFormat="1" applyFont="1" applyBorder="1" applyAlignment="1" applyProtection="1">
      <alignment horizontal="center" vertical="center"/>
      <protection locked="0"/>
    </xf>
    <xf numFmtId="49" fontId="21" fillId="0" borderId="47" xfId="0" applyNumberFormat="1" applyFont="1" applyBorder="1" applyAlignment="1" applyProtection="1">
      <alignment horizontal="center" vertical="center"/>
      <protection locked="0"/>
    </xf>
    <xf numFmtId="49" fontId="21" fillId="0" borderId="63" xfId="0" applyNumberFormat="1" applyFont="1" applyBorder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horizontal="center" vertical="center" wrapText="1"/>
      <protection hidden="1"/>
    </xf>
    <xf numFmtId="0" fontId="23" fillId="0" borderId="22" xfId="0" applyFont="1" applyBorder="1" applyAlignment="1" applyProtection="1">
      <alignment vertical="center"/>
      <protection hidden="1"/>
    </xf>
    <xf numFmtId="0" fontId="23" fillId="0" borderId="5" xfId="0" applyFont="1" applyBorder="1" applyAlignment="1" applyProtection="1">
      <alignment vertical="center"/>
      <protection hidden="1"/>
    </xf>
    <xf numFmtId="0" fontId="28" fillId="9" borderId="62" xfId="0" applyFont="1" applyFill="1" applyBorder="1" applyAlignment="1" applyProtection="1">
      <alignment horizontal="center" vertical="center"/>
      <protection locked="0"/>
    </xf>
    <xf numFmtId="0" fontId="21" fillId="9" borderId="47" xfId="0" applyFont="1" applyFill="1" applyBorder="1" applyAlignment="1" applyProtection="1">
      <alignment horizontal="center" vertical="center"/>
      <protection locked="0"/>
    </xf>
    <xf numFmtId="0" fontId="14" fillId="10" borderId="28" xfId="0" applyFont="1" applyFill="1" applyBorder="1" applyAlignment="1" applyProtection="1">
      <alignment horizontal="center" vertical="center"/>
      <protection hidden="1"/>
    </xf>
    <xf numFmtId="0" fontId="28" fillId="10" borderId="28" xfId="0" applyFont="1" applyFill="1" applyBorder="1" applyAlignment="1" applyProtection="1">
      <alignment vertical="center"/>
      <protection hidden="1"/>
    </xf>
    <xf numFmtId="0" fontId="28" fillId="0" borderId="49" xfId="0" applyFont="1" applyBorder="1" applyAlignment="1">
      <alignment horizontal="left" vertical="center" wrapText="1"/>
    </xf>
    <xf numFmtId="0" fontId="28" fillId="0" borderId="50" xfId="0" applyFont="1" applyBorder="1" applyAlignment="1">
      <alignment horizontal="left" vertical="center"/>
    </xf>
    <xf numFmtId="0" fontId="28" fillId="0" borderId="51" xfId="0" applyFont="1" applyBorder="1" applyAlignment="1">
      <alignment horizontal="left" vertical="center"/>
    </xf>
    <xf numFmtId="3" fontId="28" fillId="0" borderId="47" xfId="0" applyNumberFormat="1" applyFont="1" applyBorder="1" applyAlignment="1" applyProtection="1">
      <alignment horizontal="center" vertical="center"/>
      <protection locked="0"/>
    </xf>
    <xf numFmtId="0" fontId="28" fillId="0" borderId="63" xfId="0" applyFont="1" applyBorder="1" applyAlignment="1" applyProtection="1">
      <alignment horizontal="center" vertical="center"/>
      <protection locked="0"/>
    </xf>
    <xf numFmtId="0" fontId="28" fillId="0" borderId="55" xfId="0" applyFont="1" applyBorder="1" applyAlignment="1" applyProtection="1">
      <alignment horizontal="center" vertical="center" wrapText="1"/>
      <protection locked="0"/>
    </xf>
    <xf numFmtId="0" fontId="28" fillId="9" borderId="55" xfId="0" applyFont="1" applyFill="1" applyBorder="1" applyAlignment="1" applyProtection="1">
      <alignment horizontal="center" vertical="center"/>
      <protection locked="0"/>
    </xf>
    <xf numFmtId="0" fontId="14" fillId="0" borderId="7" xfId="0" applyFont="1" applyBorder="1" applyAlignment="1" applyProtection="1">
      <alignment horizontal="left" vertical="center"/>
      <protection hidden="1"/>
    </xf>
    <xf numFmtId="0" fontId="14" fillId="0" borderId="1" xfId="0" applyFont="1" applyBorder="1" applyAlignment="1" applyProtection="1">
      <alignment horizontal="left" vertical="center"/>
      <protection hidden="1"/>
    </xf>
    <xf numFmtId="0" fontId="21" fillId="0" borderId="64" xfId="0" applyFont="1" applyBorder="1" applyAlignment="1" applyProtection="1">
      <alignment vertical="center"/>
      <protection hidden="1"/>
    </xf>
    <xf numFmtId="0" fontId="28" fillId="0" borderId="78" xfId="0" applyFont="1" applyBorder="1" applyAlignment="1" applyProtection="1">
      <alignment horizontal="center" vertical="center"/>
      <protection locked="0"/>
    </xf>
    <xf numFmtId="3" fontId="28" fillId="0" borderId="63" xfId="0" applyNumberFormat="1" applyFont="1" applyBorder="1" applyAlignment="1" applyProtection="1">
      <alignment horizontal="center" vertical="center" wrapText="1"/>
      <protection locked="0"/>
    </xf>
    <xf numFmtId="0" fontId="21" fillId="0" borderId="56" xfId="0" applyFont="1" applyBorder="1" applyAlignment="1" applyProtection="1">
      <alignment horizontal="center" vertical="center"/>
      <protection locked="0"/>
    </xf>
    <xf numFmtId="0" fontId="14" fillId="0" borderId="7" xfId="0" applyFont="1" applyBorder="1" applyAlignment="1" applyProtection="1">
      <alignment horizontal="left" vertical="center" wrapText="1"/>
      <protection hidden="1"/>
    </xf>
    <xf numFmtId="0" fontId="28" fillId="9" borderId="55" xfId="0" applyFont="1" applyFill="1" applyBorder="1" applyAlignment="1" applyProtection="1">
      <alignment horizontal="center" vertical="center" wrapText="1"/>
      <protection locked="0"/>
    </xf>
    <xf numFmtId="0" fontId="23" fillId="0" borderId="0" xfId="0" applyFont="1" applyAlignment="1" applyProtection="1">
      <alignment horizontal="center" vertical="center"/>
      <protection hidden="1"/>
    </xf>
    <xf numFmtId="0" fontId="14" fillId="0" borderId="45" xfId="0" applyFont="1" applyBorder="1" applyAlignment="1" applyProtection="1">
      <alignment vertical="center"/>
      <protection hidden="1"/>
    </xf>
    <xf numFmtId="0" fontId="28" fillId="0" borderId="24" xfId="0" applyFont="1" applyBorder="1" applyAlignment="1" applyProtection="1">
      <alignment horizontal="left" vertical="center" wrapText="1"/>
      <protection locked="0"/>
    </xf>
    <xf numFmtId="0" fontId="21" fillId="0" borderId="25" xfId="0" applyFont="1" applyBorder="1" applyAlignment="1" applyProtection="1">
      <alignment horizontal="left" vertical="center"/>
      <protection locked="0"/>
    </xf>
    <xf numFmtId="0" fontId="14" fillId="0" borderId="57" xfId="0" applyFont="1" applyBorder="1" applyAlignment="1" applyProtection="1">
      <alignment horizontal="left" vertical="center"/>
      <protection hidden="1"/>
    </xf>
    <xf numFmtId="0" fontId="29" fillId="0" borderId="62" xfId="2" applyFont="1" applyBorder="1" applyAlignment="1" applyProtection="1">
      <alignment horizontal="center" vertical="center"/>
      <protection locked="0"/>
    </xf>
    <xf numFmtId="0" fontId="29" fillId="0" borderId="47" xfId="2" applyFont="1" applyBorder="1" applyAlignment="1" applyProtection="1">
      <alignment horizontal="center" vertical="center"/>
      <protection locked="0"/>
    </xf>
    <xf numFmtId="0" fontId="29" fillId="0" borderId="63" xfId="2" applyFont="1" applyBorder="1" applyAlignment="1" applyProtection="1">
      <alignment horizontal="center" vertical="center"/>
      <protection locked="0"/>
    </xf>
    <xf numFmtId="0" fontId="14" fillId="0" borderId="4" xfId="0" applyFont="1" applyBorder="1" applyAlignment="1" applyProtection="1">
      <alignment vertical="center"/>
      <protection hidden="1"/>
    </xf>
    <xf numFmtId="0" fontId="14" fillId="0" borderId="4" xfId="0" applyFont="1" applyBorder="1" applyAlignment="1" applyProtection="1">
      <alignment vertical="center" wrapText="1"/>
      <protection hidden="1"/>
    </xf>
    <xf numFmtId="0" fontId="14" fillId="0" borderId="22" xfId="0" applyFont="1" applyBorder="1" applyAlignment="1" applyProtection="1">
      <alignment vertical="center" wrapText="1"/>
      <protection hidden="1"/>
    </xf>
    <xf numFmtId="14" fontId="7" fillId="0" borderId="28" xfId="0" applyNumberFormat="1" applyFont="1" applyBorder="1" applyAlignment="1" applyProtection="1">
      <alignment horizontal="center" vertical="center"/>
      <protection locked="0"/>
    </xf>
    <xf numFmtId="4" fontId="21" fillId="0" borderId="49" xfId="0" applyNumberFormat="1" applyFont="1" applyBorder="1" applyAlignment="1" applyProtection="1">
      <alignment horizontal="right" vertical="center"/>
      <protection locked="0"/>
    </xf>
    <xf numFmtId="4" fontId="21" fillId="0" borderId="50" xfId="0" applyNumberFormat="1" applyFont="1" applyBorder="1" applyAlignment="1" applyProtection="1">
      <alignment horizontal="right" vertical="center"/>
      <protection locked="0"/>
    </xf>
    <xf numFmtId="4" fontId="21" fillId="0" borderId="51" xfId="0" applyNumberFormat="1" applyFont="1" applyBorder="1" applyAlignment="1" applyProtection="1">
      <alignment horizontal="right" vertical="center"/>
      <protection locked="0"/>
    </xf>
    <xf numFmtId="0" fontId="4" fillId="0" borderId="49" xfId="0" applyFont="1" applyBorder="1" applyAlignment="1" applyProtection="1">
      <alignment horizontal="center" vertical="center"/>
      <protection hidden="1"/>
    </xf>
    <xf numFmtId="0" fontId="4" fillId="0" borderId="51" xfId="0" applyFont="1" applyBorder="1" applyAlignment="1" applyProtection="1">
      <alignment horizontal="center" vertical="center"/>
      <protection hidden="1"/>
    </xf>
    <xf numFmtId="0" fontId="19" fillId="0" borderId="49" xfId="0" applyFont="1" applyBorder="1" applyAlignment="1" applyProtection="1">
      <alignment horizontal="center" vertical="center"/>
      <protection hidden="1"/>
    </xf>
    <xf numFmtId="0" fontId="19" fillId="0" borderId="51" xfId="0" applyFont="1" applyBorder="1" applyAlignment="1" applyProtection="1">
      <alignment horizontal="center" vertical="center"/>
      <protection hidden="1"/>
    </xf>
    <xf numFmtId="4" fontId="7" fillId="0" borderId="49" xfId="0" applyNumberFormat="1" applyFont="1" applyBorder="1" applyAlignment="1" applyProtection="1">
      <alignment horizontal="right" vertical="center"/>
      <protection locked="0"/>
    </xf>
    <xf numFmtId="4" fontId="7" fillId="0" borderId="50" xfId="0" applyNumberFormat="1" applyFont="1" applyBorder="1" applyAlignment="1" applyProtection="1">
      <alignment horizontal="right" vertical="center"/>
      <protection locked="0"/>
    </xf>
    <xf numFmtId="4" fontId="7" fillId="0" borderId="51" xfId="0" applyNumberFormat="1" applyFont="1" applyBorder="1" applyAlignment="1" applyProtection="1">
      <alignment horizontal="right" vertical="center"/>
      <protection locked="0"/>
    </xf>
    <xf numFmtId="4" fontId="4" fillId="0" borderId="49" xfId="0" applyNumberFormat="1" applyFont="1" applyBorder="1" applyAlignment="1" applyProtection="1">
      <alignment horizontal="right" vertical="center"/>
      <protection hidden="1"/>
    </xf>
    <xf numFmtId="4" fontId="4" fillId="0" borderId="50" xfId="0" applyNumberFormat="1" applyFont="1" applyBorder="1" applyAlignment="1" applyProtection="1">
      <alignment horizontal="right" vertical="center"/>
      <protection hidden="1"/>
    </xf>
    <xf numFmtId="4" fontId="4" fillId="0" borderId="51" xfId="0" applyNumberFormat="1" applyFont="1" applyBorder="1" applyAlignment="1" applyProtection="1">
      <alignment horizontal="right" vertical="center"/>
      <protection hidden="1"/>
    </xf>
    <xf numFmtId="0" fontId="4" fillId="0" borderId="50" xfId="0" applyFont="1" applyBorder="1" applyAlignment="1" applyProtection="1">
      <alignment horizontal="center" vertical="center"/>
      <protection hidden="1"/>
    </xf>
    <xf numFmtId="4" fontId="23" fillId="0" borderId="49" xfId="0" applyNumberFormat="1" applyFont="1" applyBorder="1" applyAlignment="1" applyProtection="1">
      <alignment horizontal="right" vertical="center"/>
      <protection hidden="1"/>
    </xf>
    <xf numFmtId="4" fontId="23" fillId="0" borderId="50" xfId="0" applyNumberFormat="1" applyFont="1" applyBorder="1" applyAlignment="1" applyProtection="1">
      <alignment horizontal="right" vertical="center"/>
      <protection hidden="1"/>
    </xf>
    <xf numFmtId="4" fontId="23" fillId="0" borderId="51" xfId="0" applyNumberFormat="1" applyFont="1" applyBorder="1" applyAlignment="1" applyProtection="1">
      <alignment horizontal="right" vertical="center"/>
      <protection hidden="1"/>
    </xf>
    <xf numFmtId="0" fontId="26" fillId="0" borderId="49" xfId="0" applyFont="1" applyBorder="1" applyAlignment="1" applyProtection="1">
      <alignment horizontal="center" vertical="center"/>
      <protection hidden="1"/>
    </xf>
    <xf numFmtId="0" fontId="26" fillId="0" borderId="50" xfId="0" applyFont="1" applyBorder="1" applyAlignment="1" applyProtection="1">
      <alignment horizontal="center" vertical="center"/>
      <protection hidden="1"/>
    </xf>
    <xf numFmtId="0" fontId="26" fillId="0" borderId="51" xfId="0" applyFont="1" applyBorder="1" applyAlignment="1" applyProtection="1">
      <alignment horizontal="center" vertical="center"/>
      <protection hidden="1"/>
    </xf>
    <xf numFmtId="4" fontId="19" fillId="0" borderId="49" xfId="0" applyNumberFormat="1" applyFont="1" applyBorder="1" applyAlignment="1" applyProtection="1">
      <alignment horizontal="center" vertical="center"/>
      <protection hidden="1"/>
    </xf>
    <xf numFmtId="4" fontId="19" fillId="0" borderId="50" xfId="0" applyNumberFormat="1" applyFont="1" applyBorder="1" applyAlignment="1" applyProtection="1">
      <alignment horizontal="center" vertical="center"/>
      <protection hidden="1"/>
    </xf>
    <xf numFmtId="4" fontId="19" fillId="0" borderId="51" xfId="0" applyNumberFormat="1" applyFont="1" applyBorder="1" applyAlignment="1" applyProtection="1">
      <alignment horizontal="center" vertical="center"/>
      <protection hidden="1"/>
    </xf>
    <xf numFmtId="0" fontId="14" fillId="0" borderId="60" xfId="0" applyFont="1" applyBorder="1" applyAlignment="1" applyProtection="1">
      <alignment horizontal="center" vertical="center" wrapText="1"/>
      <protection hidden="1"/>
    </xf>
    <xf numFmtId="0" fontId="14" fillId="0" borderId="59" xfId="0" applyFont="1" applyBorder="1" applyAlignment="1" applyProtection="1">
      <alignment horizontal="center" vertical="center" wrapText="1"/>
      <protection hidden="1"/>
    </xf>
    <xf numFmtId="0" fontId="14" fillId="0" borderId="61" xfId="0" applyFont="1" applyBorder="1" applyAlignment="1" applyProtection="1">
      <alignment horizontal="center" vertical="center" wrapText="1"/>
      <protection hidden="1"/>
    </xf>
    <xf numFmtId="49" fontId="28" fillId="0" borderId="23" xfId="0" applyNumberFormat="1" applyFont="1" applyBorder="1" applyAlignment="1" applyProtection="1">
      <alignment horizontal="center" vertical="center" wrapText="1"/>
      <protection locked="0"/>
    </xf>
    <xf numFmtId="0" fontId="28" fillId="0" borderId="25" xfId="0" applyFont="1" applyBorder="1" applyAlignment="1" applyProtection="1">
      <alignment horizontal="center" vertical="center" wrapText="1"/>
      <protection locked="0"/>
    </xf>
    <xf numFmtId="0" fontId="29" fillId="0" borderId="55" xfId="0" applyFont="1" applyBorder="1" applyAlignment="1" applyProtection="1">
      <alignment horizontal="center" vertical="center"/>
      <protection locked="0"/>
    </xf>
    <xf numFmtId="0" fontId="28" fillId="0" borderId="1" xfId="0" applyFont="1" applyBorder="1" applyAlignment="1" applyProtection="1">
      <alignment vertical="center"/>
      <protection hidden="1"/>
    </xf>
    <xf numFmtId="49" fontId="28" fillId="0" borderId="24" xfId="0" applyNumberFormat="1" applyFont="1" applyBorder="1" applyAlignment="1" applyProtection="1">
      <alignment horizontal="center" vertical="center"/>
      <protection locked="0"/>
    </xf>
    <xf numFmtId="0" fontId="21" fillId="9" borderId="62" xfId="0" applyFont="1" applyFill="1" applyBorder="1" applyAlignment="1" applyProtection="1">
      <alignment horizontal="center" vertical="center"/>
      <protection hidden="1"/>
    </xf>
    <xf numFmtId="0" fontId="21" fillId="9" borderId="47" xfId="0" applyFont="1" applyFill="1" applyBorder="1" applyAlignment="1" applyProtection="1">
      <alignment horizontal="center" vertical="center"/>
      <protection hidden="1"/>
    </xf>
    <xf numFmtId="0" fontId="21" fillId="9" borderId="63" xfId="0" applyFont="1" applyFill="1" applyBorder="1" applyAlignment="1" applyProtection="1">
      <alignment horizontal="center" vertical="center"/>
      <protection hidden="1"/>
    </xf>
    <xf numFmtId="4" fontId="28" fillId="0" borderId="23" xfId="0" applyNumberFormat="1" applyFont="1" applyBorder="1" applyAlignment="1" applyProtection="1">
      <alignment horizontal="center" vertical="center"/>
      <protection locked="0"/>
    </xf>
    <xf numFmtId="4" fontId="28" fillId="0" borderId="24" xfId="0" applyNumberFormat="1" applyFont="1" applyBorder="1" applyAlignment="1" applyProtection="1">
      <alignment horizontal="center" vertical="center"/>
      <protection locked="0"/>
    </xf>
    <xf numFmtId="4" fontId="21" fillId="0" borderId="24" xfId="0" applyNumberFormat="1" applyFont="1" applyBorder="1" applyAlignment="1" applyProtection="1">
      <alignment horizontal="center" vertical="center"/>
      <protection locked="0"/>
    </xf>
    <xf numFmtId="4" fontId="21" fillId="0" borderId="78" xfId="0" applyNumberFormat="1" applyFont="1" applyBorder="1" applyAlignment="1" applyProtection="1">
      <alignment horizontal="center" vertical="center"/>
      <protection locked="0"/>
    </xf>
    <xf numFmtId="0" fontId="28" fillId="0" borderId="62" xfId="0" applyFont="1" applyBorder="1" applyAlignment="1" applyProtection="1">
      <alignment horizontal="justify" vertical="center" wrapText="1"/>
      <protection locked="0"/>
    </xf>
    <xf numFmtId="0" fontId="28" fillId="0" borderId="47" xfId="0" applyFont="1" applyBorder="1" applyAlignment="1" applyProtection="1">
      <alignment horizontal="justify" vertical="center" wrapText="1"/>
      <protection locked="0"/>
    </xf>
    <xf numFmtId="0" fontId="28" fillId="0" borderId="63" xfId="0" applyFont="1" applyBorder="1" applyAlignment="1" applyProtection="1">
      <alignment horizontal="justify" vertical="center" wrapText="1"/>
      <protection locked="0"/>
    </xf>
    <xf numFmtId="0" fontId="23" fillId="0" borderId="60" xfId="0" applyFont="1" applyBorder="1" applyAlignment="1" applyProtection="1">
      <alignment horizontal="center" vertical="center"/>
      <protection hidden="1"/>
    </xf>
    <xf numFmtId="0" fontId="23" fillId="0" borderId="59" xfId="0" applyFont="1" applyBorder="1" applyAlignment="1" applyProtection="1">
      <alignment horizontal="center" vertical="center"/>
      <protection hidden="1"/>
    </xf>
    <xf numFmtId="0" fontId="23" fillId="0" borderId="61" xfId="0" applyFont="1" applyBorder="1" applyAlignment="1" applyProtection="1">
      <alignment horizontal="center" vertical="center"/>
      <protection hidden="1"/>
    </xf>
    <xf numFmtId="14" fontId="14" fillId="0" borderId="22" xfId="0" applyNumberFormat="1" applyFont="1" applyBorder="1" applyAlignment="1" applyProtection="1">
      <alignment horizontal="left" vertical="center" wrapText="1"/>
      <protection hidden="1"/>
    </xf>
    <xf numFmtId="14" fontId="14" fillId="0" borderId="77" xfId="0" applyNumberFormat="1" applyFont="1" applyBorder="1" applyAlignment="1" applyProtection="1">
      <alignment horizontal="left" vertical="center" wrapText="1"/>
      <protection hidden="1"/>
    </xf>
    <xf numFmtId="0" fontId="21" fillId="0" borderId="23" xfId="0" applyFont="1" applyBorder="1" applyAlignment="1" applyProtection="1">
      <alignment horizontal="center" vertical="center"/>
      <protection locked="0"/>
    </xf>
    <xf numFmtId="14" fontId="14" fillId="0" borderId="60" xfId="0" applyNumberFormat="1" applyFont="1" applyBorder="1" applyAlignment="1" applyProtection="1">
      <alignment horizontal="center" vertical="center" wrapText="1"/>
      <protection hidden="1"/>
    </xf>
    <xf numFmtId="14" fontId="14" fillId="0" borderId="59" xfId="0" applyNumberFormat="1" applyFont="1" applyBorder="1" applyAlignment="1" applyProtection="1">
      <alignment horizontal="center" vertical="center" wrapText="1"/>
      <protection hidden="1"/>
    </xf>
    <xf numFmtId="14" fontId="14" fillId="0" borderId="61" xfId="0" applyNumberFormat="1" applyFont="1" applyBorder="1" applyAlignment="1" applyProtection="1">
      <alignment horizontal="center" vertical="center" wrapText="1"/>
      <protection hidden="1"/>
    </xf>
    <xf numFmtId="2" fontId="28" fillId="0" borderId="46" xfId="0" applyNumberFormat="1" applyFont="1" applyBorder="1" applyAlignment="1">
      <alignment horizontal="center" vertical="center" wrapText="1"/>
    </xf>
    <xf numFmtId="2" fontId="28" fillId="0" borderId="47" xfId="0" applyNumberFormat="1" applyFont="1" applyBorder="1" applyAlignment="1">
      <alignment horizontal="center" vertical="center" wrapText="1"/>
    </xf>
    <xf numFmtId="2" fontId="28" fillId="0" borderId="63" xfId="0" applyNumberFormat="1" applyFont="1" applyBorder="1" applyAlignment="1">
      <alignment horizontal="center" vertical="center" wrapText="1"/>
    </xf>
    <xf numFmtId="0" fontId="28" fillId="0" borderId="47" xfId="0" applyFont="1" applyBorder="1" applyAlignment="1">
      <alignment horizontal="right" vertical="center" wrapText="1"/>
    </xf>
    <xf numFmtId="0" fontId="21" fillId="0" borderId="47" xfId="0" applyFont="1" applyBorder="1" applyAlignment="1">
      <alignment horizontal="center" vertical="center"/>
    </xf>
    <xf numFmtId="0" fontId="21" fillId="0" borderId="62" xfId="0" applyFont="1" applyBorder="1" applyAlignment="1">
      <alignment horizontal="center" vertical="center"/>
    </xf>
    <xf numFmtId="0" fontId="14" fillId="0" borderId="1" xfId="0" applyFont="1" applyBorder="1" applyAlignment="1" applyProtection="1">
      <alignment horizontal="left" vertical="center" wrapText="1"/>
      <protection hidden="1"/>
    </xf>
    <xf numFmtId="0" fontId="14" fillId="0" borderId="60" xfId="0" applyFont="1" applyBorder="1" applyAlignment="1" applyProtection="1">
      <alignment horizontal="left" vertical="center" wrapText="1"/>
      <protection hidden="1"/>
    </xf>
    <xf numFmtId="0" fontId="14" fillId="0" borderId="59" xfId="0" applyFont="1" applyBorder="1" applyAlignment="1" applyProtection="1">
      <alignment horizontal="left" vertical="center" wrapText="1"/>
      <protection hidden="1"/>
    </xf>
    <xf numFmtId="0" fontId="14" fillId="0" borderId="82" xfId="0" applyFont="1" applyBorder="1" applyAlignment="1" applyProtection="1">
      <alignment horizontal="left" vertical="center" wrapText="1"/>
      <protection hidden="1"/>
    </xf>
    <xf numFmtId="0" fontId="23" fillId="0" borderId="81" xfId="0" applyFont="1" applyBorder="1" applyAlignment="1" applyProtection="1">
      <alignment horizontal="left" vertical="center"/>
      <protection hidden="1"/>
    </xf>
    <xf numFmtId="0" fontId="23" fillId="0" borderId="82" xfId="0" applyFont="1" applyBorder="1" applyAlignment="1" applyProtection="1">
      <alignment horizontal="left" vertical="center"/>
      <protection hidden="1"/>
    </xf>
    <xf numFmtId="0" fontId="14" fillId="10" borderId="86" xfId="0" applyFont="1" applyFill="1" applyBorder="1" applyAlignment="1" applyProtection="1">
      <alignment horizontal="center" vertical="center" wrapText="1"/>
      <protection hidden="1"/>
    </xf>
    <xf numFmtId="0" fontId="14" fillId="10" borderId="26" xfId="0" applyFont="1" applyFill="1" applyBorder="1" applyAlignment="1" applyProtection="1">
      <alignment horizontal="center" vertical="center" wrapText="1"/>
      <protection hidden="1"/>
    </xf>
    <xf numFmtId="0" fontId="14" fillId="10" borderId="87" xfId="0" applyFont="1" applyFill="1" applyBorder="1" applyAlignment="1" applyProtection="1">
      <alignment horizontal="center" vertical="center" wrapText="1"/>
      <protection hidden="1"/>
    </xf>
    <xf numFmtId="0" fontId="21" fillId="0" borderId="63" xfId="0" applyFont="1" applyBorder="1" applyAlignment="1">
      <alignment horizontal="center" vertical="center"/>
    </xf>
    <xf numFmtId="2" fontId="28" fillId="0" borderId="48" xfId="0" applyNumberFormat="1" applyFont="1" applyBorder="1" applyAlignment="1">
      <alignment horizontal="center" vertical="center" wrapText="1"/>
    </xf>
    <xf numFmtId="0" fontId="28" fillId="0" borderId="62" xfId="0" applyFont="1" applyBorder="1" applyAlignment="1">
      <alignment horizontal="center" vertical="center" wrapText="1"/>
    </xf>
    <xf numFmtId="0" fontId="28" fillId="0" borderId="47" xfId="0" applyFont="1" applyBorder="1" applyAlignment="1">
      <alignment horizontal="center" vertical="center" wrapText="1"/>
    </xf>
    <xf numFmtId="0" fontId="28" fillId="9" borderId="62" xfId="0" applyFont="1" applyFill="1" applyBorder="1" applyAlignment="1" applyProtection="1">
      <alignment horizontal="center" vertical="center" wrapText="1"/>
      <protection hidden="1"/>
    </xf>
    <xf numFmtId="0" fontId="28" fillId="9" borderId="47" xfId="0" applyFont="1" applyFill="1" applyBorder="1" applyAlignment="1" applyProtection="1">
      <alignment horizontal="center" vertical="center" wrapText="1"/>
      <protection hidden="1"/>
    </xf>
    <xf numFmtId="14" fontId="21" fillId="9" borderId="84" xfId="0" applyNumberFormat="1" applyFont="1" applyFill="1" applyBorder="1" applyAlignment="1" applyProtection="1">
      <alignment horizontal="center" vertical="center"/>
      <protection locked="0" hidden="1"/>
    </xf>
    <xf numFmtId="0" fontId="21" fillId="9" borderId="80" xfId="0" applyFont="1" applyFill="1" applyBorder="1" applyAlignment="1" applyProtection="1">
      <alignment horizontal="center" vertical="center"/>
      <protection locked="0" hidden="1"/>
    </xf>
    <xf numFmtId="0" fontId="28" fillId="0" borderId="58" xfId="0" applyFont="1" applyBorder="1" applyAlignment="1" applyProtection="1">
      <alignment horizontal="center" vertical="center" wrapText="1"/>
      <protection locked="0"/>
    </xf>
    <xf numFmtId="0" fontId="28" fillId="0" borderId="1" xfId="0" applyFont="1" applyBorder="1" applyAlignment="1" applyProtection="1">
      <alignment horizontal="center" vertical="center" wrapText="1"/>
      <protection locked="0"/>
    </xf>
    <xf numFmtId="0" fontId="28" fillId="0" borderId="21" xfId="0" applyFont="1" applyBorder="1" applyAlignment="1" applyProtection="1">
      <alignment horizontal="center" vertical="center" wrapText="1"/>
      <protection locked="0"/>
    </xf>
    <xf numFmtId="0" fontId="21" fillId="0" borderId="7" xfId="0" applyFont="1" applyBorder="1" applyAlignment="1" applyProtection="1">
      <alignment horizontal="center" vertical="center"/>
      <protection locked="0"/>
    </xf>
    <xf numFmtId="14" fontId="14" fillId="0" borderId="60" xfId="0" applyNumberFormat="1" applyFont="1" applyBorder="1" applyAlignment="1" applyProtection="1">
      <alignment horizontal="left" vertical="center" wrapText="1"/>
      <protection hidden="1"/>
    </xf>
    <xf numFmtId="14" fontId="14" fillId="0" borderId="61" xfId="0" applyNumberFormat="1" applyFont="1" applyBorder="1" applyAlignment="1" applyProtection="1">
      <alignment horizontal="left" vertical="center" wrapText="1"/>
      <protection hidden="1"/>
    </xf>
    <xf numFmtId="3" fontId="28" fillId="0" borderId="58" xfId="0" applyNumberFormat="1" applyFont="1" applyBorder="1" applyAlignment="1" applyProtection="1">
      <alignment horizontal="center" vertical="center" wrapText="1"/>
      <protection locked="0"/>
    </xf>
    <xf numFmtId="3" fontId="28" fillId="0" borderId="64" xfId="0" applyNumberFormat="1" applyFont="1" applyBorder="1" applyAlignment="1" applyProtection="1">
      <alignment horizontal="center" vertical="center" wrapText="1"/>
      <protection locked="0"/>
    </xf>
    <xf numFmtId="14" fontId="21" fillId="9" borderId="58" xfId="0" applyNumberFormat="1" applyFont="1" applyFill="1" applyBorder="1" applyAlignment="1" applyProtection="1">
      <alignment horizontal="center" vertical="center"/>
      <protection locked="0" hidden="1"/>
    </xf>
    <xf numFmtId="0" fontId="21" fillId="9" borderId="1" xfId="0" applyFont="1" applyFill="1" applyBorder="1" applyAlignment="1" applyProtection="1">
      <alignment horizontal="center" vertical="center"/>
      <protection locked="0" hidden="1"/>
    </xf>
    <xf numFmtId="0" fontId="28" fillId="0" borderId="75" xfId="0" applyFont="1" applyBorder="1" applyAlignment="1" applyProtection="1">
      <alignment horizontal="center" vertical="center" wrapText="1"/>
      <protection locked="0"/>
    </xf>
    <xf numFmtId="0" fontId="16" fillId="0" borderId="0" xfId="0" applyFont="1" applyAlignment="1" applyProtection="1">
      <alignment horizontal="center" vertical="center"/>
      <protection hidden="1"/>
    </xf>
    <xf numFmtId="0" fontId="19" fillId="0" borderId="0" xfId="0" applyFont="1" applyAlignment="1" applyProtection="1">
      <alignment vertical="center"/>
      <protection hidden="1"/>
    </xf>
    <xf numFmtId="3" fontId="28" fillId="0" borderId="24" xfId="0" applyNumberFormat="1" applyFont="1" applyBorder="1" applyAlignment="1" applyProtection="1">
      <alignment horizontal="center" vertical="center" wrapText="1"/>
      <protection locked="0"/>
    </xf>
    <xf numFmtId="3" fontId="21" fillId="0" borderId="24" xfId="0" applyNumberFormat="1" applyFont="1" applyBorder="1" applyAlignment="1" applyProtection="1">
      <alignment horizontal="center" vertical="center"/>
      <protection locked="0"/>
    </xf>
    <xf numFmtId="3" fontId="21" fillId="0" borderId="25" xfId="0" applyNumberFormat="1" applyFont="1" applyBorder="1" applyAlignment="1" applyProtection="1">
      <alignment horizontal="center" vertical="center"/>
      <protection locked="0"/>
    </xf>
    <xf numFmtId="0" fontId="14" fillId="0" borderId="83" xfId="0" applyFont="1" applyBorder="1" applyAlignment="1" applyProtection="1">
      <alignment horizontal="right" vertical="center" wrapText="1"/>
      <protection hidden="1"/>
    </xf>
    <xf numFmtId="43" fontId="14" fillId="4" borderId="83" xfId="0" applyNumberFormat="1" applyFont="1" applyFill="1" applyBorder="1" applyAlignment="1" applyProtection="1">
      <alignment horizontal="right" vertical="center"/>
      <protection hidden="1"/>
    </xf>
    <xf numFmtId="43" fontId="14" fillId="4" borderId="88" xfId="0" applyNumberFormat="1" applyFont="1" applyFill="1" applyBorder="1" applyAlignment="1" applyProtection="1">
      <alignment horizontal="right" vertical="center"/>
      <protection hidden="1"/>
    </xf>
    <xf numFmtId="4" fontId="21" fillId="0" borderId="20" xfId="0" applyNumberFormat="1" applyFont="1" applyBorder="1" applyAlignment="1" applyProtection="1">
      <alignment horizontal="right" vertical="center"/>
      <protection locked="0"/>
    </xf>
    <xf numFmtId="0" fontId="14" fillId="0" borderId="14" xfId="0" applyFont="1" applyBorder="1" applyAlignment="1" applyProtection="1">
      <alignment horizontal="right" vertical="center"/>
      <protection hidden="1"/>
    </xf>
    <xf numFmtId="0" fontId="21" fillId="0" borderId="26" xfId="0" applyFont="1" applyBorder="1" applyAlignment="1" applyProtection="1">
      <alignment horizontal="right" vertical="center"/>
      <protection hidden="1"/>
    </xf>
    <xf numFmtId="43" fontId="14" fillId="4" borderId="26" xfId="0" applyNumberFormat="1" applyFont="1" applyFill="1" applyBorder="1" applyAlignment="1" applyProtection="1">
      <alignment horizontal="right" vertical="center"/>
      <protection hidden="1"/>
    </xf>
    <xf numFmtId="0" fontId="21" fillId="0" borderId="87" xfId="0" applyFont="1" applyBorder="1" applyAlignment="1" applyProtection="1">
      <alignment horizontal="right" vertical="center"/>
      <protection hidden="1"/>
    </xf>
    <xf numFmtId="2" fontId="14" fillId="4" borderId="50" xfId="0" applyNumberFormat="1" applyFont="1" applyFill="1" applyBorder="1" applyAlignment="1" applyProtection="1">
      <alignment horizontal="right" vertical="center"/>
      <protection hidden="1"/>
    </xf>
    <xf numFmtId="2" fontId="21" fillId="0" borderId="50" xfId="0" applyNumberFormat="1" applyFont="1" applyBorder="1" applyAlignment="1" applyProtection="1">
      <alignment horizontal="right" vertical="center"/>
      <protection hidden="1"/>
    </xf>
    <xf numFmtId="2" fontId="21" fillId="0" borderId="51" xfId="0" applyNumberFormat="1" applyFont="1" applyBorder="1" applyAlignment="1" applyProtection="1">
      <alignment horizontal="right" vertical="center"/>
      <protection hidden="1"/>
    </xf>
    <xf numFmtId="0" fontId="14" fillId="0" borderId="84" xfId="0" applyFont="1" applyBorder="1" applyAlignment="1" applyProtection="1">
      <alignment horizontal="left" vertical="center"/>
      <protection hidden="1"/>
    </xf>
    <xf numFmtId="0" fontId="21" fillId="0" borderId="83" xfId="0" applyFont="1" applyBorder="1" applyAlignment="1" applyProtection="1">
      <alignment vertical="center"/>
      <protection hidden="1"/>
    </xf>
    <xf numFmtId="4" fontId="28" fillId="0" borderId="22" xfId="0" applyNumberFormat="1" applyFont="1" applyBorder="1" applyAlignment="1" applyProtection="1">
      <alignment horizontal="right" vertical="center"/>
      <protection locked="0"/>
    </xf>
    <xf numFmtId="4" fontId="21" fillId="0" borderId="22" xfId="0" applyNumberFormat="1" applyFont="1" applyBorder="1" applyAlignment="1" applyProtection="1">
      <alignment horizontal="right" vertical="center"/>
      <protection locked="0"/>
    </xf>
    <xf numFmtId="4" fontId="21" fillId="0" borderId="5" xfId="0" applyNumberFormat="1" applyFont="1" applyBorder="1" applyAlignment="1" applyProtection="1">
      <alignment horizontal="right" vertical="center"/>
      <protection locked="0"/>
    </xf>
    <xf numFmtId="0" fontId="28" fillId="10" borderId="28" xfId="0" applyFont="1" applyFill="1" applyBorder="1" applyAlignment="1" applyProtection="1">
      <alignment horizontal="center" vertical="center" wrapText="1"/>
      <protection hidden="1"/>
    </xf>
    <xf numFmtId="0" fontId="21" fillId="9" borderId="62" xfId="0" applyFont="1" applyFill="1" applyBorder="1" applyAlignment="1" applyProtection="1">
      <alignment horizontal="center" vertical="center"/>
      <protection locked="0"/>
    </xf>
    <xf numFmtId="0" fontId="28" fillId="9" borderId="49" xfId="0" applyFont="1" applyFill="1" applyBorder="1" applyAlignment="1" applyProtection="1">
      <alignment horizontal="left" vertical="center" wrapText="1"/>
      <protection hidden="1"/>
    </xf>
    <xf numFmtId="0" fontId="28" fillId="9" borderId="50" xfId="0" applyFont="1" applyFill="1" applyBorder="1" applyAlignment="1" applyProtection="1">
      <alignment horizontal="left" vertical="center" wrapText="1"/>
      <protection hidden="1"/>
    </xf>
    <xf numFmtId="0" fontId="28" fillId="9" borderId="51" xfId="0" applyFont="1" applyFill="1" applyBorder="1" applyAlignment="1" applyProtection="1">
      <alignment horizontal="left" vertical="center" wrapText="1"/>
      <protection hidden="1"/>
    </xf>
    <xf numFmtId="0" fontId="28" fillId="0" borderId="49" xfId="0" applyFont="1" applyBorder="1" applyAlignment="1" applyProtection="1">
      <alignment horizontal="left" vertical="center" wrapText="1"/>
      <protection hidden="1"/>
    </xf>
    <xf numFmtId="0" fontId="28" fillId="0" borderId="50" xfId="0" applyFont="1" applyBorder="1" applyAlignment="1" applyProtection="1">
      <alignment horizontal="left" vertical="center" wrapText="1"/>
      <protection hidden="1"/>
    </xf>
    <xf numFmtId="0" fontId="4" fillId="11" borderId="49" xfId="0" applyFont="1" applyFill="1" applyBorder="1" applyAlignment="1" applyProtection="1">
      <alignment horizontal="center" vertical="center"/>
      <protection hidden="1"/>
    </xf>
    <xf numFmtId="0" fontId="4" fillId="11" borderId="50" xfId="0" applyFont="1" applyFill="1" applyBorder="1" applyAlignment="1" applyProtection="1">
      <alignment horizontal="center" vertical="center"/>
      <protection hidden="1"/>
    </xf>
    <xf numFmtId="0" fontId="4" fillId="11" borderId="51" xfId="0" applyFont="1" applyFill="1" applyBorder="1" applyAlignment="1" applyProtection="1">
      <alignment horizontal="center" vertical="center"/>
      <protection hidden="1"/>
    </xf>
    <xf numFmtId="4" fontId="7" fillId="0" borderId="28" xfId="0" applyNumberFormat="1" applyFont="1" applyBorder="1" applyAlignment="1" applyProtection="1">
      <alignment horizontal="right" vertical="center"/>
      <protection locked="0"/>
    </xf>
    <xf numFmtId="43" fontId="14" fillId="4" borderId="47" xfId="0" applyNumberFormat="1" applyFont="1" applyFill="1" applyBorder="1" applyAlignment="1" applyProtection="1">
      <alignment horizontal="left" vertical="center"/>
      <protection hidden="1"/>
    </xf>
    <xf numFmtId="0" fontId="21" fillId="0" borderId="47" xfId="0" applyFont="1" applyBorder="1" applyAlignment="1" applyProtection="1">
      <alignment horizontal="left" vertical="center"/>
      <protection hidden="1"/>
    </xf>
    <xf numFmtId="0" fontId="21" fillId="0" borderId="48" xfId="0" applyFont="1" applyBorder="1" applyAlignment="1" applyProtection="1">
      <alignment horizontal="left" vertical="center"/>
      <protection hidden="1"/>
    </xf>
    <xf numFmtId="0" fontId="14" fillId="0" borderId="79" xfId="0" applyFont="1" applyBorder="1" applyAlignment="1" applyProtection="1">
      <alignment horizontal="right" vertical="center" wrapText="1"/>
      <protection hidden="1"/>
    </xf>
    <xf numFmtId="43" fontId="14" fillId="4" borderId="83" xfId="0" applyNumberFormat="1" applyFont="1" applyFill="1" applyBorder="1" applyAlignment="1" applyProtection="1">
      <alignment horizontal="left" vertical="center"/>
      <protection hidden="1"/>
    </xf>
    <xf numFmtId="43" fontId="14" fillId="4" borderId="88" xfId="0" applyNumberFormat="1" applyFont="1" applyFill="1" applyBorder="1" applyAlignment="1" applyProtection="1">
      <alignment horizontal="left" vertical="center"/>
      <protection hidden="1"/>
    </xf>
    <xf numFmtId="4" fontId="19" fillId="0" borderId="49" xfId="0" applyNumberFormat="1" applyFont="1" applyBorder="1" applyAlignment="1" applyProtection="1">
      <alignment horizontal="right" vertical="center"/>
      <protection locked="0"/>
    </xf>
    <xf numFmtId="4" fontId="19" fillId="0" borderId="51" xfId="0" applyNumberFormat="1" applyFont="1" applyBorder="1" applyAlignment="1" applyProtection="1">
      <alignment horizontal="right" vertical="center"/>
      <protection locked="0"/>
    </xf>
    <xf numFmtId="4" fontId="26" fillId="0" borderId="49" xfId="0" applyNumberFormat="1" applyFont="1" applyBorder="1" applyAlignment="1" applyProtection="1">
      <alignment horizontal="right" vertical="center"/>
      <protection hidden="1"/>
    </xf>
    <xf numFmtId="4" fontId="26" fillId="0" borderId="51" xfId="0" applyNumberFormat="1" applyFont="1" applyBorder="1" applyAlignment="1" applyProtection="1">
      <alignment horizontal="right" vertical="center"/>
      <protection hidden="1"/>
    </xf>
    <xf numFmtId="0" fontId="29" fillId="0" borderId="62" xfId="0" applyFont="1" applyBorder="1" applyAlignment="1" applyProtection="1">
      <alignment horizontal="center" vertical="center"/>
      <protection locked="0"/>
    </xf>
    <xf numFmtId="0" fontId="29" fillId="0" borderId="47" xfId="0" applyFont="1" applyBorder="1" applyAlignment="1" applyProtection="1">
      <alignment horizontal="center" vertical="center"/>
      <protection locked="0"/>
    </xf>
    <xf numFmtId="0" fontId="29" fillId="0" borderId="63" xfId="0" applyFont="1" applyBorder="1" applyAlignment="1" applyProtection="1">
      <alignment horizontal="center" vertical="center"/>
      <protection locked="0"/>
    </xf>
    <xf numFmtId="0" fontId="14" fillId="0" borderId="75" xfId="0" applyFont="1" applyBorder="1" applyAlignment="1" applyProtection="1">
      <alignment horizontal="left" vertical="center"/>
      <protection hidden="1"/>
    </xf>
    <xf numFmtId="0" fontId="21" fillId="0" borderId="75" xfId="0" applyFont="1" applyBorder="1" applyAlignment="1" applyProtection="1">
      <alignment vertical="center"/>
      <protection hidden="1"/>
    </xf>
    <xf numFmtId="0" fontId="14" fillId="0" borderId="64" xfId="0" applyFont="1" applyBorder="1" applyAlignment="1" applyProtection="1">
      <alignment horizontal="left" vertical="center"/>
      <protection hidden="1"/>
    </xf>
    <xf numFmtId="0" fontId="14" fillId="0" borderId="7" xfId="0" applyFont="1" applyBorder="1" applyAlignment="1" applyProtection="1">
      <alignment vertical="center" wrapText="1"/>
      <protection hidden="1"/>
    </xf>
    <xf numFmtId="0" fontId="14" fillId="0" borderId="60" xfId="0" applyFont="1" applyBorder="1" applyAlignment="1" applyProtection="1">
      <alignment horizontal="left" vertical="center"/>
      <protection hidden="1"/>
    </xf>
    <xf numFmtId="0" fontId="14" fillId="0" borderId="59" xfId="0" applyFont="1" applyBorder="1" applyAlignment="1" applyProtection="1">
      <alignment horizontal="left" vertical="center"/>
      <protection hidden="1"/>
    </xf>
    <xf numFmtId="0" fontId="14" fillId="0" borderId="61" xfId="0" applyFont="1" applyBorder="1" applyAlignment="1" applyProtection="1">
      <alignment horizontal="left" vertical="center"/>
      <protection hidden="1"/>
    </xf>
    <xf numFmtId="4" fontId="21" fillId="0" borderId="54" xfId="0" applyNumberFormat="1" applyFont="1" applyBorder="1" applyAlignment="1" applyProtection="1">
      <alignment horizontal="right" vertical="center"/>
      <protection locked="0"/>
    </xf>
    <xf numFmtId="0" fontId="14" fillId="0" borderId="58" xfId="0" applyFont="1" applyBorder="1" applyAlignment="1" applyProtection="1">
      <alignment vertical="center" wrapText="1"/>
      <protection hidden="1"/>
    </xf>
    <xf numFmtId="14" fontId="14" fillId="0" borderId="81" xfId="0" applyNumberFormat="1" applyFont="1" applyBorder="1" applyAlignment="1" applyProtection="1">
      <alignment horizontal="left" vertical="center" wrapText="1"/>
      <protection hidden="1"/>
    </xf>
    <xf numFmtId="14" fontId="14" fillId="0" borderId="59" xfId="0" applyNumberFormat="1" applyFont="1" applyBorder="1" applyAlignment="1" applyProtection="1">
      <alignment horizontal="left" vertical="center" wrapText="1"/>
      <protection hidden="1"/>
    </xf>
    <xf numFmtId="0" fontId="28" fillId="0" borderId="55" xfId="0" applyFont="1" applyBorder="1" applyAlignment="1">
      <alignment horizontal="center" vertical="center" wrapText="1"/>
    </xf>
    <xf numFmtId="0" fontId="28" fillId="0" borderId="24" xfId="0" applyFont="1" applyBorder="1" applyAlignment="1">
      <alignment horizontal="center" vertical="center" wrapText="1"/>
    </xf>
    <xf numFmtId="0" fontId="26" fillId="0" borderId="74" xfId="0" applyFont="1" applyBorder="1" applyAlignment="1" applyProtection="1">
      <alignment horizontal="center" vertical="center"/>
      <protection hidden="1"/>
    </xf>
    <xf numFmtId="0" fontId="28" fillId="0" borderId="23" xfId="0" applyFont="1" applyBorder="1" applyAlignment="1" applyProtection="1">
      <alignment horizontal="right" vertical="center"/>
      <protection hidden="1"/>
    </xf>
    <xf numFmtId="0" fontId="21" fillId="0" borderId="24" xfId="0" applyFont="1" applyBorder="1" applyAlignment="1" applyProtection="1">
      <alignment vertical="center"/>
      <protection hidden="1"/>
    </xf>
    <xf numFmtId="0" fontId="21" fillId="0" borderId="25" xfId="0" applyFont="1" applyBorder="1" applyAlignment="1" applyProtection="1">
      <alignment vertical="center"/>
      <protection hidden="1"/>
    </xf>
    <xf numFmtId="0" fontId="28" fillId="0" borderId="24" xfId="0" applyFont="1" applyBorder="1" applyAlignment="1" applyProtection="1">
      <alignment horizontal="right" vertical="center"/>
      <protection hidden="1"/>
    </xf>
    <xf numFmtId="0" fontId="21" fillId="0" borderId="78" xfId="0" applyFont="1" applyBorder="1" applyAlignment="1" applyProtection="1">
      <alignment vertical="center"/>
      <protection hidden="1"/>
    </xf>
    <xf numFmtId="0" fontId="28" fillId="0" borderId="45" xfId="0" applyFont="1" applyBorder="1" applyAlignment="1" applyProtection="1">
      <alignment horizontal="left" vertical="center" wrapText="1"/>
      <protection hidden="1"/>
    </xf>
    <xf numFmtId="0" fontId="28" fillId="0" borderId="4" xfId="0" applyFont="1" applyBorder="1" applyAlignment="1" applyProtection="1">
      <alignment horizontal="left" vertical="center" wrapText="1"/>
      <protection hidden="1"/>
    </xf>
    <xf numFmtId="0" fontId="19" fillId="0" borderId="56" xfId="0" applyFont="1" applyBorder="1" applyAlignment="1" applyProtection="1">
      <alignment horizontal="center" vertical="center"/>
      <protection locked="0"/>
    </xf>
    <xf numFmtId="0" fontId="19" fillId="0" borderId="62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 wrapText="1"/>
      <protection locked="0"/>
    </xf>
    <xf numFmtId="0" fontId="7" fillId="0" borderId="57" xfId="0" applyFont="1" applyBorder="1" applyAlignment="1" applyProtection="1">
      <alignment horizontal="center" vertical="center" wrapText="1"/>
      <protection locked="0"/>
    </xf>
    <xf numFmtId="0" fontId="26" fillId="0" borderId="58" xfId="0" applyFont="1" applyBorder="1" applyAlignment="1" applyProtection="1">
      <alignment horizontal="center" vertical="center"/>
      <protection hidden="1"/>
    </xf>
    <xf numFmtId="0" fontId="26" fillId="0" borderId="1" xfId="0" applyFont="1" applyBorder="1" applyAlignment="1" applyProtection="1">
      <alignment horizontal="center" vertical="center"/>
      <protection hidden="1"/>
    </xf>
    <xf numFmtId="0" fontId="26" fillId="0" borderId="59" xfId="0" applyFont="1" applyBorder="1" applyAlignment="1" applyProtection="1">
      <alignment horizontal="center" vertical="center"/>
      <protection hidden="1"/>
    </xf>
    <xf numFmtId="0" fontId="26" fillId="0" borderId="61" xfId="0" applyFont="1" applyBorder="1" applyAlignment="1" applyProtection="1">
      <alignment horizontal="center" vertical="center"/>
      <protection hidden="1"/>
    </xf>
    <xf numFmtId="0" fontId="7" fillId="0" borderId="49" xfId="0" applyFont="1" applyBorder="1" applyAlignment="1" applyProtection="1">
      <alignment horizontal="center" vertical="center" wrapText="1"/>
      <protection locked="0"/>
    </xf>
    <xf numFmtId="0" fontId="7" fillId="0" borderId="50" xfId="0" applyFont="1" applyBorder="1" applyAlignment="1" applyProtection="1">
      <alignment horizontal="center" vertical="center" wrapText="1"/>
      <protection locked="0"/>
    </xf>
    <xf numFmtId="0" fontId="7" fillId="0" borderId="51" xfId="0" applyFont="1" applyBorder="1" applyAlignment="1" applyProtection="1">
      <alignment horizontal="center" vertical="center" wrapText="1"/>
      <protection locked="0"/>
    </xf>
    <xf numFmtId="0" fontId="4" fillId="0" borderId="75" xfId="0" applyFont="1" applyBorder="1" applyAlignment="1" applyProtection="1">
      <alignment horizontal="center" vertical="center" wrapText="1"/>
      <protection hidden="1"/>
    </xf>
    <xf numFmtId="0" fontId="26" fillId="0" borderId="60" xfId="0" applyFont="1" applyBorder="1" applyAlignment="1" applyProtection="1">
      <alignment horizontal="center" vertical="center" wrapText="1"/>
      <protection hidden="1"/>
    </xf>
    <xf numFmtId="0" fontId="26" fillId="0" borderId="59" xfId="0" applyFont="1" applyBorder="1" applyAlignment="1" applyProtection="1">
      <alignment horizontal="center" vertical="center" wrapText="1"/>
      <protection hidden="1"/>
    </xf>
    <xf numFmtId="0" fontId="26" fillId="0" borderId="61" xfId="0" applyFont="1" applyBorder="1" applyAlignment="1" applyProtection="1">
      <alignment horizontal="center" vertical="center" wrapText="1"/>
      <protection hidden="1"/>
    </xf>
    <xf numFmtId="0" fontId="7" fillId="0" borderId="56" xfId="0" applyFont="1" applyBorder="1" applyAlignment="1" applyProtection="1">
      <alignment horizontal="center" vertical="center" wrapText="1"/>
      <protection locked="0"/>
    </xf>
    <xf numFmtId="0" fontId="28" fillId="0" borderId="59" xfId="0" applyFont="1" applyBorder="1" applyAlignment="1" applyProtection="1">
      <alignment horizontal="center" vertical="center" wrapText="1"/>
      <protection hidden="1"/>
    </xf>
    <xf numFmtId="0" fontId="28" fillId="0" borderId="47" xfId="0" applyFont="1" applyBorder="1" applyAlignment="1" applyProtection="1">
      <alignment horizontal="center" vertical="center" wrapText="1"/>
      <protection hidden="1"/>
    </xf>
    <xf numFmtId="0" fontId="28" fillId="0" borderId="1" xfId="0" applyFont="1" applyBorder="1" applyAlignment="1" applyProtection="1">
      <alignment horizontal="center" vertical="center" wrapText="1"/>
      <protection hidden="1"/>
    </xf>
    <xf numFmtId="0" fontId="28" fillId="0" borderId="59" xfId="0" applyFont="1" applyBorder="1" applyAlignment="1" applyProtection="1">
      <alignment horizontal="center" vertical="center"/>
      <protection hidden="1"/>
    </xf>
    <xf numFmtId="0" fontId="28" fillId="0" borderId="61" xfId="0" applyFont="1" applyBorder="1" applyAlignment="1" applyProtection="1">
      <alignment horizontal="center" vertical="center"/>
      <protection hidden="1"/>
    </xf>
    <xf numFmtId="0" fontId="28" fillId="0" borderId="47" xfId="0" applyFont="1" applyBorder="1" applyAlignment="1" applyProtection="1">
      <alignment horizontal="left" vertical="center" wrapText="1"/>
      <protection locked="0"/>
    </xf>
    <xf numFmtId="0" fontId="28" fillId="0" borderId="63" xfId="0" applyFont="1" applyBorder="1" applyAlignment="1" applyProtection="1">
      <alignment horizontal="left" vertical="center" wrapText="1"/>
      <protection locked="0"/>
    </xf>
    <xf numFmtId="0" fontId="28" fillId="0" borderId="59" xfId="0" applyFont="1" applyFill="1" applyBorder="1" applyAlignment="1" applyProtection="1">
      <alignment horizontal="center" wrapText="1"/>
      <protection hidden="1"/>
    </xf>
    <xf numFmtId="0" fontId="28" fillId="0" borderId="50" xfId="0" applyFont="1" applyFill="1" applyBorder="1" applyAlignment="1" applyProtection="1">
      <alignment horizontal="center" wrapText="1"/>
      <protection hidden="1"/>
    </xf>
    <xf numFmtId="0" fontId="7" fillId="0" borderId="59" xfId="0" applyFont="1" applyFill="1" applyBorder="1" applyAlignment="1" applyProtection="1">
      <alignment horizontal="center"/>
      <protection hidden="1"/>
    </xf>
    <xf numFmtId="0" fontId="21" fillId="0" borderId="50" xfId="0" applyFont="1" applyFill="1" applyBorder="1" applyAlignment="1" applyProtection="1">
      <alignment horizontal="center" wrapText="1"/>
      <protection hidden="1"/>
    </xf>
    <xf numFmtId="0" fontId="21" fillId="0" borderId="51" xfId="0" applyFont="1" applyFill="1" applyBorder="1" applyAlignment="1" applyProtection="1">
      <alignment horizontal="center" wrapText="1"/>
      <protection hidden="1"/>
    </xf>
    <xf numFmtId="0" fontId="28" fillId="9" borderId="24" xfId="0" applyFont="1" applyFill="1" applyBorder="1" applyAlignment="1" applyProtection="1">
      <alignment horizontal="center" vertical="center" wrapText="1"/>
      <protection locked="0"/>
    </xf>
    <xf numFmtId="0" fontId="28" fillId="9" borderId="78" xfId="0" applyFont="1" applyFill="1" applyBorder="1" applyAlignment="1" applyProtection="1">
      <alignment horizontal="center" vertical="center" wrapText="1"/>
      <protection locked="0"/>
    </xf>
    <xf numFmtId="0" fontId="23" fillId="0" borderId="45" xfId="0" applyFont="1" applyBorder="1" applyAlignment="1" applyProtection="1">
      <alignment horizontal="left" vertical="center"/>
      <protection hidden="1"/>
    </xf>
    <xf numFmtId="0" fontId="23" fillId="0" borderId="22" xfId="0" applyFont="1" applyBorder="1" applyAlignment="1" applyProtection="1">
      <alignment horizontal="left" vertical="center"/>
      <protection hidden="1"/>
    </xf>
    <xf numFmtId="0" fontId="23" fillId="0" borderId="77" xfId="0" applyFont="1" applyBorder="1" applyAlignment="1" applyProtection="1">
      <alignment horizontal="left" vertical="center"/>
      <protection hidden="1"/>
    </xf>
    <xf numFmtId="0" fontId="21" fillId="9" borderId="55" xfId="0" applyFont="1" applyFill="1" applyBorder="1" applyAlignment="1" applyProtection="1">
      <alignment horizontal="center" vertical="center"/>
      <protection locked="0"/>
    </xf>
    <xf numFmtId="0" fontId="21" fillId="9" borderId="78" xfId="0" applyFont="1" applyFill="1" applyBorder="1" applyAlignment="1" applyProtection="1">
      <alignment horizontal="center" vertical="center"/>
      <protection locked="0"/>
    </xf>
    <xf numFmtId="0" fontId="28" fillId="0" borderId="47" xfId="0" applyFont="1" applyFill="1" applyBorder="1" applyAlignment="1" applyProtection="1">
      <alignment horizontal="center" wrapText="1"/>
      <protection hidden="1"/>
    </xf>
    <xf numFmtId="0" fontId="28" fillId="0" borderId="58" xfId="0" applyFont="1" applyFill="1" applyBorder="1" applyAlignment="1" applyProtection="1">
      <alignment horizontal="justify" vertical="center" wrapText="1"/>
      <protection hidden="1"/>
    </xf>
    <xf numFmtId="0" fontId="28" fillId="0" borderId="1" xfId="0" applyFont="1" applyFill="1" applyBorder="1" applyAlignment="1" applyProtection="1">
      <alignment horizontal="justify" vertical="center" wrapText="1"/>
      <protection hidden="1"/>
    </xf>
    <xf numFmtId="0" fontId="28" fillId="0" borderId="64" xfId="0" applyFont="1" applyFill="1" applyBorder="1" applyAlignment="1" applyProtection="1">
      <alignment horizontal="justify" vertical="center" wrapText="1"/>
      <protection hidden="1"/>
    </xf>
    <xf numFmtId="0" fontId="19" fillId="0" borderId="55" xfId="0" applyFont="1" applyBorder="1" applyAlignment="1" applyProtection="1">
      <alignment horizontal="center" vertical="center"/>
      <protection locked="0"/>
    </xf>
    <xf numFmtId="0" fontId="19" fillId="0" borderId="24" xfId="0" applyFont="1" applyBorder="1" applyAlignment="1" applyProtection="1">
      <alignment horizontal="center" vertical="center"/>
      <protection locked="0"/>
    </xf>
    <xf numFmtId="0" fontId="19" fillId="0" borderId="45" xfId="0" applyFont="1" applyBorder="1" applyAlignment="1" applyProtection="1">
      <alignment horizontal="center" vertical="center"/>
      <protection locked="0"/>
    </xf>
    <xf numFmtId="0" fontId="19" fillId="0" borderId="22" xfId="0" applyFont="1" applyBorder="1" applyAlignment="1" applyProtection="1">
      <alignment horizontal="center" vertical="center"/>
      <protection locked="0"/>
    </xf>
    <xf numFmtId="0" fontId="4" fillId="11" borderId="28" xfId="0" applyFont="1" applyFill="1" applyBorder="1" applyAlignment="1" applyProtection="1">
      <alignment horizontal="center" vertical="center" wrapText="1"/>
      <protection locked="0" hidden="1"/>
    </xf>
    <xf numFmtId="0" fontId="26" fillId="11" borderId="49" xfId="0" applyFont="1" applyFill="1" applyBorder="1" applyAlignment="1" applyProtection="1">
      <alignment horizontal="right" vertical="center"/>
      <protection hidden="1"/>
    </xf>
    <xf numFmtId="0" fontId="26" fillId="11" borderId="50" xfId="0" applyFont="1" applyFill="1" applyBorder="1" applyAlignment="1" applyProtection="1">
      <alignment horizontal="right" vertical="center"/>
      <protection hidden="1"/>
    </xf>
    <xf numFmtId="0" fontId="26" fillId="11" borderId="51" xfId="0" applyFont="1" applyFill="1" applyBorder="1" applyAlignment="1" applyProtection="1">
      <alignment horizontal="right" vertical="center"/>
      <protection hidden="1"/>
    </xf>
    <xf numFmtId="4" fontId="4" fillId="0" borderId="52" xfId="0" applyNumberFormat="1" applyFont="1" applyBorder="1" applyAlignment="1" applyProtection="1">
      <alignment horizontal="right" vertical="center" wrapText="1"/>
      <protection hidden="1"/>
    </xf>
    <xf numFmtId="4" fontId="4" fillId="0" borderId="53" xfId="0" applyNumberFormat="1" applyFont="1" applyBorder="1" applyAlignment="1" applyProtection="1">
      <alignment horizontal="right" vertical="center" wrapText="1"/>
      <protection hidden="1"/>
    </xf>
    <xf numFmtId="4" fontId="4" fillId="0" borderId="76" xfId="0" applyNumberFormat="1" applyFont="1" applyBorder="1" applyAlignment="1" applyProtection="1">
      <alignment horizontal="right" vertical="center" wrapText="1"/>
      <protection hidden="1"/>
    </xf>
    <xf numFmtId="0" fontId="26" fillId="11" borderId="49" xfId="0" applyFont="1" applyFill="1" applyBorder="1" applyAlignment="1" applyProtection="1">
      <alignment horizontal="left" vertical="center"/>
      <protection hidden="1"/>
    </xf>
    <xf numFmtId="0" fontId="26" fillId="11" borderId="50" xfId="0" applyFont="1" applyFill="1" applyBorder="1" applyAlignment="1" applyProtection="1">
      <alignment horizontal="left" vertical="center"/>
      <protection hidden="1"/>
    </xf>
    <xf numFmtId="0" fontId="26" fillId="11" borderId="74" xfId="0" applyFont="1" applyFill="1" applyBorder="1" applyAlignment="1" applyProtection="1">
      <alignment horizontal="left" vertical="center"/>
      <protection hidden="1"/>
    </xf>
    <xf numFmtId="0" fontId="28" fillId="0" borderId="55" xfId="0" applyFont="1" applyBorder="1" applyAlignment="1" applyProtection="1">
      <alignment horizontal="left" vertical="center"/>
      <protection hidden="1"/>
    </xf>
    <xf numFmtId="9" fontId="28" fillId="0" borderId="23" xfId="0" applyNumberFormat="1" applyFont="1" applyBorder="1" applyAlignment="1" applyProtection="1">
      <alignment horizontal="right" vertical="center" wrapText="1"/>
      <protection hidden="1"/>
    </xf>
    <xf numFmtId="0" fontId="28" fillId="0" borderId="7" xfId="0" applyFont="1" applyBorder="1" applyAlignment="1" applyProtection="1">
      <alignment horizontal="left" vertical="center" wrapText="1"/>
      <protection hidden="1"/>
    </xf>
    <xf numFmtId="0" fontId="28" fillId="0" borderId="1" xfId="0" applyFont="1" applyBorder="1" applyAlignment="1" applyProtection="1">
      <alignment horizontal="left" vertical="center" wrapText="1"/>
      <protection hidden="1"/>
    </xf>
    <xf numFmtId="0" fontId="14" fillId="0" borderId="58" xfId="0" applyFont="1" applyBorder="1" applyAlignment="1" applyProtection="1">
      <alignment horizontal="left" vertical="center" wrapText="1"/>
      <protection hidden="1"/>
    </xf>
    <xf numFmtId="0" fontId="21" fillId="0" borderId="1" xfId="0" applyFont="1" applyBorder="1" applyAlignment="1" applyProtection="1">
      <alignment vertical="center" wrapText="1"/>
      <protection hidden="1"/>
    </xf>
    <xf numFmtId="0" fontId="21" fillId="0" borderId="64" xfId="0" applyFont="1" applyBorder="1" applyAlignment="1" applyProtection="1">
      <alignment vertical="center" wrapText="1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28" fillId="0" borderId="47" xfId="0" applyFont="1" applyBorder="1" applyAlignment="1" applyProtection="1">
      <alignment horizontal="center" vertical="center"/>
      <protection hidden="1"/>
    </xf>
    <xf numFmtId="0" fontId="28" fillId="0" borderId="60" xfId="0" applyFont="1" applyBorder="1" applyAlignment="1" applyProtection="1">
      <alignment horizontal="left" vertical="center"/>
      <protection locked="0" hidden="1"/>
    </xf>
    <xf numFmtId="0" fontId="28" fillId="0" borderId="59" xfId="0" applyFont="1" applyBorder="1" applyAlignment="1" applyProtection="1">
      <alignment horizontal="left" vertical="center"/>
      <protection locked="0" hidden="1"/>
    </xf>
    <xf numFmtId="0" fontId="14" fillId="0" borderId="49" xfId="0" applyFont="1" applyBorder="1" applyAlignment="1" applyProtection="1">
      <alignment horizontal="center" vertical="center" wrapText="1"/>
      <protection hidden="1"/>
    </xf>
    <xf numFmtId="0" fontId="14" fillId="0" borderId="50" xfId="0" applyFont="1" applyBorder="1" applyAlignment="1" applyProtection="1">
      <alignment horizontal="center" vertical="center" wrapText="1"/>
      <protection hidden="1"/>
    </xf>
    <xf numFmtId="0" fontId="14" fillId="0" borderId="51" xfId="0" applyFont="1" applyBorder="1" applyAlignment="1" applyProtection="1">
      <alignment horizontal="center" vertical="center" wrapText="1"/>
      <protection hidden="1"/>
    </xf>
    <xf numFmtId="0" fontId="28" fillId="0" borderId="1" xfId="0" applyFont="1" applyBorder="1" applyAlignment="1" applyProtection="1">
      <alignment horizontal="center" vertical="center"/>
      <protection hidden="1"/>
    </xf>
    <xf numFmtId="0" fontId="14" fillId="0" borderId="28" xfId="0" applyFont="1" applyBorder="1" applyAlignment="1" applyProtection="1">
      <alignment horizontal="center" vertical="center" wrapText="1"/>
      <protection hidden="1"/>
    </xf>
    <xf numFmtId="0" fontId="28" fillId="0" borderId="28" xfId="0" applyFont="1" applyBorder="1" applyAlignment="1" applyProtection="1">
      <alignment horizontal="center" vertical="center"/>
      <protection locked="0" hidden="1"/>
    </xf>
    <xf numFmtId="0" fontId="28" fillId="0" borderId="58" xfId="0" applyFont="1" applyBorder="1" applyAlignment="1" applyProtection="1">
      <alignment horizontal="left" vertical="center"/>
      <protection locked="0" hidden="1"/>
    </xf>
    <xf numFmtId="0" fontId="28" fillId="0" borderId="1" xfId="0" applyFont="1" applyBorder="1" applyAlignment="1" applyProtection="1">
      <alignment horizontal="left" vertical="center"/>
      <protection locked="0" hidden="1"/>
    </xf>
    <xf numFmtId="0" fontId="28" fillId="0" borderId="64" xfId="0" applyFont="1" applyBorder="1" applyAlignment="1" applyProtection="1">
      <alignment horizontal="center" vertical="center"/>
      <protection hidden="1"/>
    </xf>
    <xf numFmtId="0" fontId="5" fillId="0" borderId="50" xfId="0" applyFont="1" applyBorder="1" applyAlignment="1" applyProtection="1">
      <alignment horizontal="center" vertical="center" wrapText="1"/>
      <protection hidden="1"/>
    </xf>
    <xf numFmtId="0" fontId="7" fillId="0" borderId="59" xfId="0" applyFont="1" applyBorder="1" applyAlignment="1" applyProtection="1">
      <alignment horizontal="center" vertical="center"/>
      <protection hidden="1"/>
    </xf>
    <xf numFmtId="0" fontId="28" fillId="0" borderId="62" xfId="0" applyFont="1" applyBorder="1" applyAlignment="1" applyProtection="1">
      <alignment horizontal="left" vertical="top"/>
      <protection locked="0" hidden="1"/>
    </xf>
    <xf numFmtId="0" fontId="28" fillId="0" borderId="47" xfId="0" applyFont="1" applyBorder="1" applyAlignment="1" applyProtection="1">
      <alignment horizontal="left" vertical="top"/>
      <protection locked="0" hidden="1"/>
    </xf>
    <xf numFmtId="0" fontId="28" fillId="0" borderId="63" xfId="0" applyFont="1" applyBorder="1" applyAlignment="1" applyProtection="1">
      <alignment horizontal="left" vertical="top"/>
      <protection locked="0" hidden="1"/>
    </xf>
    <xf numFmtId="0" fontId="15" fillId="0" borderId="50" xfId="1" applyFont="1" applyBorder="1" applyAlignment="1">
      <alignment horizontal="left" vertical="center" wrapText="1"/>
    </xf>
    <xf numFmtId="0" fontId="15" fillId="0" borderId="65" xfId="1" applyFont="1" applyBorder="1" applyAlignment="1">
      <alignment horizontal="left" vertical="center" wrapText="1"/>
    </xf>
    <xf numFmtId="0" fontId="15" fillId="0" borderId="1" xfId="1" applyFont="1" applyAlignment="1">
      <alignment horizontal="left" vertical="center" wrapText="1"/>
    </xf>
    <xf numFmtId="0" fontId="15" fillId="0" borderId="35" xfId="1" applyFont="1" applyBorder="1" applyAlignment="1">
      <alignment horizontal="left" vertical="center" wrapText="1"/>
    </xf>
    <xf numFmtId="0" fontId="15" fillId="0" borderId="29" xfId="1" applyFont="1" applyBorder="1" applyAlignment="1">
      <alignment horizontal="left" vertical="center" wrapText="1"/>
    </xf>
    <xf numFmtId="0" fontId="15" fillId="0" borderId="42" xfId="1" applyFont="1" applyBorder="1" applyAlignment="1">
      <alignment horizontal="left" vertical="center" wrapText="1"/>
    </xf>
    <xf numFmtId="0" fontId="15" fillId="0" borderId="33" xfId="1" applyFont="1" applyBorder="1" applyAlignment="1">
      <alignment horizontal="left" vertical="center" wrapText="1"/>
    </xf>
    <xf numFmtId="0" fontId="15" fillId="0" borderId="34" xfId="1" applyFont="1" applyBorder="1" applyAlignment="1">
      <alignment horizontal="left" vertical="center" wrapText="1"/>
    </xf>
    <xf numFmtId="0" fontId="20" fillId="0" borderId="1" xfId="1" applyFont="1" applyAlignment="1">
      <alignment horizontal="center" vertical="center" wrapText="1"/>
    </xf>
    <xf numFmtId="0" fontId="23" fillId="9" borderId="39" xfId="1" applyFont="1" applyFill="1" applyBorder="1" applyAlignment="1">
      <alignment horizontal="center" vertical="center"/>
    </xf>
    <xf numFmtId="0" fontId="23" fillId="9" borderId="40" xfId="1" applyFont="1" applyFill="1" applyBorder="1" applyAlignment="1">
      <alignment horizontal="center" vertical="center"/>
    </xf>
    <xf numFmtId="0" fontId="23" fillId="9" borderId="68" xfId="1" applyFont="1" applyFill="1" applyBorder="1" applyAlignment="1">
      <alignment horizontal="center" vertical="center"/>
    </xf>
    <xf numFmtId="0" fontId="15" fillId="0" borderId="33" xfId="1" applyFont="1" applyBorder="1" applyAlignment="1">
      <alignment horizontal="justify" vertical="center" wrapText="1"/>
    </xf>
    <xf numFmtId="0" fontId="15" fillId="0" borderId="34" xfId="1" applyFont="1" applyBorder="1" applyAlignment="1">
      <alignment horizontal="justify" vertical="center" wrapText="1"/>
    </xf>
    <xf numFmtId="0" fontId="15" fillId="0" borderId="67" xfId="1" applyFont="1" applyBorder="1" applyAlignment="1">
      <alignment horizontal="left" vertical="center" wrapText="1"/>
    </xf>
    <xf numFmtId="0" fontId="15" fillId="0" borderId="66" xfId="1" applyFont="1" applyBorder="1" applyAlignment="1">
      <alignment horizontal="left" vertical="center" wrapText="1"/>
    </xf>
    <xf numFmtId="0" fontId="24" fillId="0" borderId="31" xfId="1" applyFont="1" applyBorder="1" applyAlignment="1">
      <alignment horizontal="center" vertical="center" wrapText="1"/>
    </xf>
    <xf numFmtId="0" fontId="16" fillId="9" borderId="72" xfId="1" applyFont="1" applyFill="1" applyBorder="1" applyAlignment="1">
      <alignment horizontal="center" vertical="center"/>
    </xf>
    <xf numFmtId="0" fontId="16" fillId="9" borderId="33" xfId="1" applyFont="1" applyFill="1" applyBorder="1" applyAlignment="1">
      <alignment horizontal="center" vertical="center"/>
    </xf>
    <xf numFmtId="0" fontId="16" fillId="9" borderId="34" xfId="1" applyFont="1" applyFill="1" applyBorder="1" applyAlignment="1">
      <alignment horizontal="center" vertical="center"/>
    </xf>
    <xf numFmtId="0" fontId="16" fillId="9" borderId="32" xfId="1" applyFont="1" applyFill="1" applyBorder="1" applyAlignment="1">
      <alignment horizontal="center" vertical="center"/>
    </xf>
    <xf numFmtId="0" fontId="16" fillId="9" borderId="69" xfId="1" applyFont="1" applyFill="1" applyBorder="1" applyAlignment="1">
      <alignment horizontal="center" vertical="center"/>
    </xf>
    <xf numFmtId="0" fontId="15" fillId="0" borderId="58" xfId="1" applyFont="1" applyBorder="1" applyAlignment="1">
      <alignment horizontal="left" vertical="center"/>
    </xf>
    <xf numFmtId="0" fontId="15" fillId="0" borderId="1" xfId="1" applyFont="1" applyAlignment="1">
      <alignment horizontal="left" vertical="center"/>
    </xf>
    <xf numFmtId="0" fontId="16" fillId="0" borderId="1" xfId="1" applyFont="1" applyAlignment="1">
      <alignment horizontal="center" vertical="center"/>
    </xf>
    <xf numFmtId="0" fontId="16" fillId="0" borderId="64" xfId="1" applyFont="1" applyBorder="1" applyAlignment="1">
      <alignment horizontal="center" vertical="center"/>
    </xf>
    <xf numFmtId="0" fontId="16" fillId="0" borderId="35" xfId="1" applyFont="1" applyBorder="1" applyAlignment="1">
      <alignment horizontal="center" vertical="center"/>
    </xf>
    <xf numFmtId="0" fontId="16" fillId="0" borderId="37" xfId="1" applyFont="1" applyBorder="1" applyAlignment="1">
      <alignment horizontal="center" vertical="center"/>
    </xf>
    <xf numFmtId="0" fontId="16" fillId="0" borderId="31" xfId="1" applyFont="1" applyBorder="1" applyAlignment="1">
      <alignment horizontal="center" vertical="center"/>
    </xf>
    <xf numFmtId="0" fontId="16" fillId="0" borderId="71" xfId="1" applyFont="1" applyBorder="1" applyAlignment="1">
      <alignment horizontal="center" vertical="center"/>
    </xf>
    <xf numFmtId="0" fontId="16" fillId="0" borderId="33" xfId="1" applyFont="1" applyBorder="1" applyAlignment="1">
      <alignment horizontal="center" vertical="center"/>
    </xf>
    <xf numFmtId="9" fontId="19" fillId="0" borderId="49" xfId="0" applyNumberFormat="1" applyFont="1" applyBorder="1" applyAlignment="1" applyProtection="1">
      <alignment horizontal="center" vertical="center"/>
      <protection locked="0"/>
    </xf>
    <xf numFmtId="9" fontId="19" fillId="0" borderId="51" xfId="0" applyNumberFormat="1" applyFont="1" applyBorder="1" applyAlignment="1" applyProtection="1">
      <alignment horizontal="center" vertical="center"/>
      <protection locked="0"/>
    </xf>
    <xf numFmtId="3" fontId="19" fillId="0" borderId="49" xfId="0" applyNumberFormat="1" applyFont="1" applyBorder="1" applyAlignment="1" applyProtection="1">
      <alignment horizontal="center" vertical="center"/>
      <protection hidden="1"/>
    </xf>
    <xf numFmtId="3" fontId="19" fillId="0" borderId="50" xfId="0" applyNumberFormat="1" applyFont="1" applyBorder="1" applyAlignment="1" applyProtection="1">
      <alignment horizontal="center" vertical="center"/>
      <protection hidden="1"/>
    </xf>
    <xf numFmtId="3" fontId="19" fillId="0" borderId="51" xfId="0" applyNumberFormat="1" applyFont="1" applyBorder="1" applyAlignment="1" applyProtection="1">
      <alignment horizontal="center" vertical="center"/>
      <protection hidden="1"/>
    </xf>
  </cellXfs>
  <cellStyles count="3">
    <cellStyle name="Hipervínculo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Relationship Id="rId14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238875</xdr:colOff>
      <xdr:row>3</xdr:row>
      <xdr:rowOff>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8323" b="14388"/>
        <a:stretch/>
      </xdr:blipFill>
      <xdr:spPr bwMode="auto">
        <a:xfrm>
          <a:off x="0" y="0"/>
          <a:ext cx="1625292" cy="5185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104775</xdr:colOff>
          <xdr:row>2</xdr:row>
          <xdr:rowOff>180975</xdr:rowOff>
        </xdr:from>
        <xdr:to>
          <xdr:col>28</xdr:col>
          <xdr:colOff>361950</xdr:colOff>
          <xdr:row>4</xdr:row>
          <xdr:rowOff>9525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xmlns="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104775</xdr:colOff>
          <xdr:row>1</xdr:row>
          <xdr:rowOff>47625</xdr:rowOff>
        </xdr:from>
        <xdr:to>
          <xdr:col>28</xdr:col>
          <xdr:colOff>342900</xdr:colOff>
          <xdr:row>3</xdr:row>
          <xdr:rowOff>38100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xmlns="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123825</xdr:colOff>
          <xdr:row>118</xdr:row>
          <xdr:rowOff>19050</xdr:rowOff>
        </xdr:from>
        <xdr:to>
          <xdr:col>6</xdr:col>
          <xdr:colOff>95250</xdr:colOff>
          <xdr:row>118</xdr:row>
          <xdr:rowOff>257175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xmlns="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133350</xdr:colOff>
          <xdr:row>118</xdr:row>
          <xdr:rowOff>19050</xdr:rowOff>
        </xdr:from>
        <xdr:to>
          <xdr:col>10</xdr:col>
          <xdr:colOff>342900</xdr:colOff>
          <xdr:row>118</xdr:row>
          <xdr:rowOff>257175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xmlns="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38100</xdr:colOff>
          <xdr:row>118</xdr:row>
          <xdr:rowOff>19050</xdr:rowOff>
        </xdr:from>
        <xdr:to>
          <xdr:col>16</xdr:col>
          <xdr:colOff>142875</xdr:colOff>
          <xdr:row>118</xdr:row>
          <xdr:rowOff>257175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xmlns="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342900</xdr:colOff>
          <xdr:row>117</xdr:row>
          <xdr:rowOff>190500</xdr:rowOff>
        </xdr:from>
        <xdr:to>
          <xdr:col>27</xdr:col>
          <xdr:colOff>200025</xdr:colOff>
          <xdr:row>119</xdr:row>
          <xdr:rowOff>9525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xmlns="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V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857250</xdr:colOff>
          <xdr:row>117</xdr:row>
          <xdr:rowOff>190500</xdr:rowOff>
        </xdr:from>
        <xdr:to>
          <xdr:col>25</xdr:col>
          <xdr:colOff>371475</xdr:colOff>
          <xdr:row>119</xdr:row>
          <xdr:rowOff>19050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xmlns="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V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SÍ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118</xdr:row>
          <xdr:rowOff>19050</xdr:rowOff>
        </xdr:from>
        <xdr:to>
          <xdr:col>22</xdr:col>
          <xdr:colOff>800100</xdr:colOff>
          <xdr:row>118</xdr:row>
          <xdr:rowOff>257175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xmlns="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9525</xdr:colOff>
          <xdr:row>117</xdr:row>
          <xdr:rowOff>190500</xdr:rowOff>
        </xdr:from>
        <xdr:to>
          <xdr:col>29</xdr:col>
          <xdr:colOff>485775</xdr:colOff>
          <xdr:row>119</xdr:row>
          <xdr:rowOff>9525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xmlns="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V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SÍ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809625</xdr:colOff>
          <xdr:row>117</xdr:row>
          <xdr:rowOff>190500</xdr:rowOff>
        </xdr:from>
        <xdr:to>
          <xdr:col>30</xdr:col>
          <xdr:colOff>323850</xdr:colOff>
          <xdr:row>119</xdr:row>
          <xdr:rowOff>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xmlns="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V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200025</xdr:colOff>
          <xdr:row>38</xdr:row>
          <xdr:rowOff>9525</xdr:rowOff>
        </xdr:from>
        <xdr:to>
          <xdr:col>1</xdr:col>
          <xdr:colOff>266700</xdr:colOff>
          <xdr:row>38</xdr:row>
          <xdr:rowOff>228600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xmlns="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238125</xdr:colOff>
          <xdr:row>38</xdr:row>
          <xdr:rowOff>9525</xdr:rowOff>
        </xdr:from>
        <xdr:to>
          <xdr:col>5</xdr:col>
          <xdr:colOff>266700</xdr:colOff>
          <xdr:row>38</xdr:row>
          <xdr:rowOff>238125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xmlns="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190500</xdr:colOff>
          <xdr:row>5</xdr:row>
          <xdr:rowOff>152400</xdr:rowOff>
        </xdr:from>
        <xdr:to>
          <xdr:col>0</xdr:col>
          <xdr:colOff>438150</xdr:colOff>
          <xdr:row>5</xdr:row>
          <xdr:rowOff>390525</xdr:rowOff>
        </xdr:to>
        <xdr:sp macro="" textlink="">
          <xdr:nvSpPr>
            <xdr:cNvPr id="4097" name="Check Box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xmlns="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190500</xdr:colOff>
          <xdr:row>6</xdr:row>
          <xdr:rowOff>133350</xdr:rowOff>
        </xdr:from>
        <xdr:to>
          <xdr:col>0</xdr:col>
          <xdr:colOff>438150</xdr:colOff>
          <xdr:row>6</xdr:row>
          <xdr:rowOff>381000</xdr:rowOff>
        </xdr:to>
        <xdr:sp macro="" textlink="">
          <xdr:nvSpPr>
            <xdr:cNvPr id="4099" name="Check Box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xmlns="" id="{00000000-0008-0000-01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5</xdr:row>
          <xdr:rowOff>161925</xdr:rowOff>
        </xdr:from>
        <xdr:to>
          <xdr:col>6</xdr:col>
          <xdr:colOff>428625</xdr:colOff>
          <xdr:row>5</xdr:row>
          <xdr:rowOff>390525</xdr:rowOff>
        </xdr:to>
        <xdr:sp macro="" textlink="">
          <xdr:nvSpPr>
            <xdr:cNvPr id="4100" name="Check Box 4" hidden="1">
              <a:extLst>
                <a:ext uri="{63B3BB69-23CF-44E3-9099-C40C66FF867C}">
                  <a14:compatExt spid="_x0000_s4100"/>
                </a:ext>
                <a:ext uri="{FF2B5EF4-FFF2-40B4-BE49-F238E27FC236}">
                  <a16:creationId xmlns:a16="http://schemas.microsoft.com/office/drawing/2014/main" xmlns="" id="{00000000-0008-0000-0100-00000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6</xdr:row>
          <xdr:rowOff>142875</xdr:rowOff>
        </xdr:from>
        <xdr:to>
          <xdr:col>6</xdr:col>
          <xdr:colOff>428625</xdr:colOff>
          <xdr:row>6</xdr:row>
          <xdr:rowOff>381000</xdr:rowOff>
        </xdr:to>
        <xdr:sp macro="" textlink="">
          <xdr:nvSpPr>
            <xdr:cNvPr id="4102" name="Check Box 6" hidden="1">
              <a:extLst>
                <a:ext uri="{63B3BB69-23CF-44E3-9099-C40C66FF867C}">
                  <a14:compatExt spid="_x0000_s4102"/>
                </a:ext>
                <a:ext uri="{FF2B5EF4-FFF2-40B4-BE49-F238E27FC236}">
                  <a16:creationId xmlns:a16="http://schemas.microsoft.com/office/drawing/2014/main" xmlns="" id="{00000000-0008-0000-0100-00000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0</xdr:colOff>
      <xdr:row>0</xdr:row>
      <xdr:rowOff>0</xdr:rowOff>
    </xdr:from>
    <xdr:to>
      <xdr:col>3</xdr:col>
      <xdr:colOff>74696</xdr:colOff>
      <xdr:row>1</xdr:row>
      <xdr:rowOff>0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617746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7</xdr:row>
          <xdr:rowOff>133350</xdr:rowOff>
        </xdr:from>
        <xdr:to>
          <xdr:col>6</xdr:col>
          <xdr:colOff>428625</xdr:colOff>
          <xdr:row>7</xdr:row>
          <xdr:rowOff>371475</xdr:rowOff>
        </xdr:to>
        <xdr:sp macro="" textlink="">
          <xdr:nvSpPr>
            <xdr:cNvPr id="4103" name="Check Box 7" hidden="1">
              <a:extLst>
                <a:ext uri="{63B3BB69-23CF-44E3-9099-C40C66FF867C}">
                  <a14:compatExt spid="_x0000_s4103"/>
                </a:ext>
                <a:ext uri="{FF2B5EF4-FFF2-40B4-BE49-F238E27FC236}">
                  <a16:creationId xmlns:a16="http://schemas.microsoft.com/office/drawing/2014/main" xmlns="" id="{00000000-0008-0000-0100-00000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7</xdr:row>
          <xdr:rowOff>133350</xdr:rowOff>
        </xdr:from>
        <xdr:to>
          <xdr:col>0</xdr:col>
          <xdr:colOff>428625</xdr:colOff>
          <xdr:row>7</xdr:row>
          <xdr:rowOff>371475</xdr:rowOff>
        </xdr:to>
        <xdr:sp macro="" textlink="">
          <xdr:nvSpPr>
            <xdr:cNvPr id="4104" name="Check Box 8" hidden="1">
              <a:extLst>
                <a:ext uri="{63B3BB69-23CF-44E3-9099-C40C66FF867C}">
                  <a14:compatExt spid="_x0000_s4104"/>
                </a:ext>
                <a:ext uri="{FF2B5EF4-FFF2-40B4-BE49-F238E27FC236}">
                  <a16:creationId xmlns:a16="http://schemas.microsoft.com/office/drawing/2014/main" xmlns="" id="{00000000-0008-0000-0100-00000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8</xdr:row>
          <xdr:rowOff>133350</xdr:rowOff>
        </xdr:from>
        <xdr:to>
          <xdr:col>0</xdr:col>
          <xdr:colOff>428625</xdr:colOff>
          <xdr:row>8</xdr:row>
          <xdr:rowOff>371475</xdr:rowOff>
        </xdr:to>
        <xdr:sp macro="" textlink="">
          <xdr:nvSpPr>
            <xdr:cNvPr id="4105" name="Check Box 9" hidden="1">
              <a:extLst>
                <a:ext uri="{63B3BB69-23CF-44E3-9099-C40C66FF867C}">
                  <a14:compatExt spid="_x0000_s4105"/>
                </a:ext>
                <a:ext uri="{FF2B5EF4-FFF2-40B4-BE49-F238E27FC236}">
                  <a16:creationId xmlns:a16="http://schemas.microsoft.com/office/drawing/2014/main" xmlns="" id="{00000000-0008-0000-0100-00000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9</xdr:row>
          <xdr:rowOff>133350</xdr:rowOff>
        </xdr:from>
        <xdr:to>
          <xdr:col>0</xdr:col>
          <xdr:colOff>428625</xdr:colOff>
          <xdr:row>9</xdr:row>
          <xdr:rowOff>371475</xdr:rowOff>
        </xdr:to>
        <xdr:sp macro="" textlink="">
          <xdr:nvSpPr>
            <xdr:cNvPr id="4106" name="Check Box 10" hidden="1">
              <a:extLst>
                <a:ext uri="{63B3BB69-23CF-44E3-9099-C40C66FF867C}">
                  <a14:compatExt spid="_x0000_s4106"/>
                </a:ext>
                <a:ext uri="{FF2B5EF4-FFF2-40B4-BE49-F238E27FC236}">
                  <a16:creationId xmlns:a16="http://schemas.microsoft.com/office/drawing/2014/main" xmlns="" id="{00000000-0008-0000-0100-00000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10</xdr:row>
          <xdr:rowOff>133350</xdr:rowOff>
        </xdr:from>
        <xdr:to>
          <xdr:col>0</xdr:col>
          <xdr:colOff>428625</xdr:colOff>
          <xdr:row>10</xdr:row>
          <xdr:rowOff>371475</xdr:rowOff>
        </xdr:to>
        <xdr:sp macro="" textlink="">
          <xdr:nvSpPr>
            <xdr:cNvPr id="4107" name="Check Box 11" hidden="1">
              <a:extLst>
                <a:ext uri="{63B3BB69-23CF-44E3-9099-C40C66FF867C}">
                  <a14:compatExt spid="_x0000_s4107"/>
                </a:ext>
                <a:ext uri="{FF2B5EF4-FFF2-40B4-BE49-F238E27FC236}">
                  <a16:creationId xmlns:a16="http://schemas.microsoft.com/office/drawing/2014/main" xmlns="" id="{00000000-0008-0000-0100-00000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11</xdr:row>
          <xdr:rowOff>133350</xdr:rowOff>
        </xdr:from>
        <xdr:to>
          <xdr:col>0</xdr:col>
          <xdr:colOff>428625</xdr:colOff>
          <xdr:row>11</xdr:row>
          <xdr:rowOff>371475</xdr:rowOff>
        </xdr:to>
        <xdr:sp macro="" textlink="">
          <xdr:nvSpPr>
            <xdr:cNvPr id="4108" name="Check Box 12" hidden="1">
              <a:extLst>
                <a:ext uri="{63B3BB69-23CF-44E3-9099-C40C66FF867C}">
                  <a14:compatExt spid="_x0000_s4108"/>
                </a:ext>
                <a:ext uri="{FF2B5EF4-FFF2-40B4-BE49-F238E27FC236}">
                  <a16:creationId xmlns:a16="http://schemas.microsoft.com/office/drawing/2014/main" xmlns="" id="{00000000-0008-0000-0100-00000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12</xdr:row>
          <xdr:rowOff>133350</xdr:rowOff>
        </xdr:from>
        <xdr:to>
          <xdr:col>0</xdr:col>
          <xdr:colOff>428625</xdr:colOff>
          <xdr:row>12</xdr:row>
          <xdr:rowOff>371475</xdr:rowOff>
        </xdr:to>
        <xdr:sp macro="" textlink="">
          <xdr:nvSpPr>
            <xdr:cNvPr id="4109" name="Check Box 13" hidden="1">
              <a:extLst>
                <a:ext uri="{63B3BB69-23CF-44E3-9099-C40C66FF867C}">
                  <a14:compatExt spid="_x0000_s4109"/>
                </a:ext>
                <a:ext uri="{FF2B5EF4-FFF2-40B4-BE49-F238E27FC236}">
                  <a16:creationId xmlns:a16="http://schemas.microsoft.com/office/drawing/2014/main" xmlns="" id="{00000000-0008-0000-0100-00000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12</xdr:row>
          <xdr:rowOff>133350</xdr:rowOff>
        </xdr:from>
        <xdr:to>
          <xdr:col>6</xdr:col>
          <xdr:colOff>428625</xdr:colOff>
          <xdr:row>12</xdr:row>
          <xdr:rowOff>371475</xdr:rowOff>
        </xdr:to>
        <xdr:sp macro="" textlink="">
          <xdr:nvSpPr>
            <xdr:cNvPr id="4118" name="Check Box 22" hidden="1">
              <a:extLst>
                <a:ext uri="{63B3BB69-23CF-44E3-9099-C40C66FF867C}">
                  <a14:compatExt spid="_x0000_s4118"/>
                </a:ext>
                <a:ext uri="{FF2B5EF4-FFF2-40B4-BE49-F238E27FC236}">
                  <a16:creationId xmlns:a16="http://schemas.microsoft.com/office/drawing/2014/main" xmlns="" id="{00000000-0008-0000-0100-00001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11</xdr:row>
          <xdr:rowOff>133350</xdr:rowOff>
        </xdr:from>
        <xdr:to>
          <xdr:col>6</xdr:col>
          <xdr:colOff>428625</xdr:colOff>
          <xdr:row>11</xdr:row>
          <xdr:rowOff>371475</xdr:rowOff>
        </xdr:to>
        <xdr:sp macro="" textlink="">
          <xdr:nvSpPr>
            <xdr:cNvPr id="4119" name="Check Box 23" hidden="1">
              <a:extLst>
                <a:ext uri="{63B3BB69-23CF-44E3-9099-C40C66FF867C}">
                  <a14:compatExt spid="_x0000_s4119"/>
                </a:ext>
                <a:ext uri="{FF2B5EF4-FFF2-40B4-BE49-F238E27FC236}">
                  <a16:creationId xmlns:a16="http://schemas.microsoft.com/office/drawing/2014/main" xmlns="" id="{00000000-0008-0000-0100-00001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10</xdr:row>
          <xdr:rowOff>133350</xdr:rowOff>
        </xdr:from>
        <xdr:to>
          <xdr:col>6</xdr:col>
          <xdr:colOff>428625</xdr:colOff>
          <xdr:row>10</xdr:row>
          <xdr:rowOff>371475</xdr:rowOff>
        </xdr:to>
        <xdr:sp macro="" textlink="">
          <xdr:nvSpPr>
            <xdr:cNvPr id="4120" name="Check Box 24" hidden="1">
              <a:extLst>
                <a:ext uri="{63B3BB69-23CF-44E3-9099-C40C66FF867C}">
                  <a14:compatExt spid="_x0000_s4120"/>
                </a:ext>
                <a:ext uri="{FF2B5EF4-FFF2-40B4-BE49-F238E27FC236}">
                  <a16:creationId xmlns:a16="http://schemas.microsoft.com/office/drawing/2014/main" xmlns="" id="{00000000-0008-0000-0100-00001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9</xdr:row>
          <xdr:rowOff>133350</xdr:rowOff>
        </xdr:from>
        <xdr:to>
          <xdr:col>6</xdr:col>
          <xdr:colOff>428625</xdr:colOff>
          <xdr:row>9</xdr:row>
          <xdr:rowOff>371475</xdr:rowOff>
        </xdr:to>
        <xdr:sp macro="" textlink="">
          <xdr:nvSpPr>
            <xdr:cNvPr id="4121" name="Check Box 25" hidden="1">
              <a:extLst>
                <a:ext uri="{63B3BB69-23CF-44E3-9099-C40C66FF867C}">
                  <a14:compatExt spid="_x0000_s4121"/>
                </a:ext>
                <a:ext uri="{FF2B5EF4-FFF2-40B4-BE49-F238E27FC236}">
                  <a16:creationId xmlns:a16="http://schemas.microsoft.com/office/drawing/2014/main" xmlns="" id="{00000000-0008-0000-0100-00001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8</xdr:row>
          <xdr:rowOff>133350</xdr:rowOff>
        </xdr:from>
        <xdr:to>
          <xdr:col>6</xdr:col>
          <xdr:colOff>428625</xdr:colOff>
          <xdr:row>8</xdr:row>
          <xdr:rowOff>371475</xdr:rowOff>
        </xdr:to>
        <xdr:sp macro="" textlink="">
          <xdr:nvSpPr>
            <xdr:cNvPr id="4122" name="Check Box 26" hidden="1">
              <a:extLst>
                <a:ext uri="{63B3BB69-23CF-44E3-9099-C40C66FF867C}">
                  <a14:compatExt spid="_x0000_s4122"/>
                </a:ext>
                <a:ext uri="{FF2B5EF4-FFF2-40B4-BE49-F238E27FC236}">
                  <a16:creationId xmlns:a16="http://schemas.microsoft.com/office/drawing/2014/main" xmlns="" id="{00000000-0008-0000-0100-00001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interactivo/Users/ismae/Downloads/SOE.569%20Solicitud%20de%20Microcredito%20Credisocial%20Productivo%20Persona%20Natural%20(2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interactivo/Users/P013613663/Documents/Tickets%20Asignados/#00101117 - Microcredito para Emprendedores/FE.ME_.AC_.97.V0-Plan-de-Inversi&#243;n-Microcr&#233;dito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microsoft.com/office/2019/04/relationships/externalLinkLongPath" Target="/Users/P013613663/Documents/Tickets%20Asignados/#00101117 - Microcredito para Emprendedores/101117 - Microcred Emprendedor/II.Doc/FE.ME.AC.119 V0 Solicitud de Microcr&#233;dito para Emprendedor - Persona Natural.xlsx?7185FECB" TargetMode="External"/><Relationship Id="rId1" Type="http://schemas.openxmlformats.org/officeDocument/2006/relationships/externalLinkPath" Target="file:///\\7185FECB\FE.ME.AC.119%20V0%20Solicitud%20de%20Microcr&#233;dito%20para%20Emprendedor%20-%20Persona%20Natu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E.569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Plan de Inversion"/>
    </sheetNames>
    <sheetDataSet>
      <sheetData sheetId="0">
        <row r="2">
          <cell r="A2" t="str">
            <v>CAPITAL DE TRABAJO</v>
          </cell>
          <cell r="B2" t="str">
            <v>MAQUINARIAS Y EQUIPOS</v>
          </cell>
          <cell r="C2" t="str">
            <v>COMPRA O REPARACION DE VEHICULOS</v>
          </cell>
          <cell r="D2" t="str">
            <v>LOCAL COMERCIAL</v>
          </cell>
          <cell r="E2" t="str">
            <v>OTROS</v>
          </cell>
        </row>
      </sheetData>
      <sheetData sheetId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icrocredito para Emprendedor"/>
      <sheetName val="Recaudos PN"/>
      <sheetName val="Registro"/>
    </sheetNames>
    <sheetDataSet>
      <sheetData sheetId="0"/>
      <sheetData sheetId="1"/>
      <sheetData sheetId="2">
        <row r="2">
          <cell r="A2" t="str">
            <v>CAPITAL DE TRABAJO</v>
          </cell>
          <cell r="B2" t="str">
            <v>MAQUINARIAS Y EQUIPOS</v>
          </cell>
          <cell r="C2" t="str">
            <v>COMPRA O REPARACION DE VEHICULOS</v>
          </cell>
          <cell r="D2" t="str">
            <v>LOCAL COMERCIAL</v>
          </cell>
          <cell r="E2" t="str">
            <v>OTROS</v>
          </cell>
        </row>
      </sheetData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13" Type="http://schemas.openxmlformats.org/officeDocument/2006/relationships/ctrlProp" Target="../ctrlProps/ctrlProp9.xml"/><Relationship Id="rId3" Type="http://schemas.openxmlformats.org/officeDocument/2006/relationships/drawing" Target="../drawings/drawing1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printerSettings" Target="../printerSettings/printerSettings1.bin"/><Relationship Id="rId16" Type="http://schemas.openxmlformats.org/officeDocument/2006/relationships/ctrlProp" Target="../ctrlProps/ctrlProp12.xml"/><Relationship Id="rId1" Type="http://schemas.openxmlformats.org/officeDocument/2006/relationships/hyperlink" Target="https://es.wikipedia.org/w/index.php?title=Parroquia_Maroa&amp;action=edit&amp;redlink=1" TargetMode="External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5" Type="http://schemas.openxmlformats.org/officeDocument/2006/relationships/ctrlProp" Target="../ctrlProps/ctrlProp1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Relationship Id="rId14" Type="http://schemas.openxmlformats.org/officeDocument/2006/relationships/ctrlProp" Target="../ctrlProps/ctrlProp10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7.xml"/><Relationship Id="rId13" Type="http://schemas.openxmlformats.org/officeDocument/2006/relationships/ctrlProp" Target="../ctrlProps/ctrlProp22.xml"/><Relationship Id="rId18" Type="http://schemas.openxmlformats.org/officeDocument/2006/relationships/ctrlProp" Target="../ctrlProps/ctrlProp27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6.xml"/><Relationship Id="rId12" Type="http://schemas.openxmlformats.org/officeDocument/2006/relationships/ctrlProp" Target="../ctrlProps/ctrlProp21.xml"/><Relationship Id="rId17" Type="http://schemas.openxmlformats.org/officeDocument/2006/relationships/ctrlProp" Target="../ctrlProps/ctrlProp26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25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15.xml"/><Relationship Id="rId11" Type="http://schemas.openxmlformats.org/officeDocument/2006/relationships/ctrlProp" Target="../ctrlProps/ctrlProp20.xml"/><Relationship Id="rId5" Type="http://schemas.openxmlformats.org/officeDocument/2006/relationships/ctrlProp" Target="../ctrlProps/ctrlProp14.xml"/><Relationship Id="rId15" Type="http://schemas.openxmlformats.org/officeDocument/2006/relationships/ctrlProp" Target="../ctrlProps/ctrlProp24.xml"/><Relationship Id="rId10" Type="http://schemas.openxmlformats.org/officeDocument/2006/relationships/ctrlProp" Target="../ctrlProps/ctrlProp19.xml"/><Relationship Id="rId19" Type="http://schemas.openxmlformats.org/officeDocument/2006/relationships/ctrlProp" Target="../ctrlProps/ctrlProp28.xml"/><Relationship Id="rId4" Type="http://schemas.openxmlformats.org/officeDocument/2006/relationships/ctrlProp" Target="../ctrlProps/ctrlProp13.xml"/><Relationship Id="rId9" Type="http://schemas.openxmlformats.org/officeDocument/2006/relationships/ctrlProp" Target="../ctrlProps/ctrlProp18.xml"/><Relationship Id="rId14" Type="http://schemas.openxmlformats.org/officeDocument/2006/relationships/ctrlProp" Target="../ctrlProps/ctrlProp2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/>
  <dimension ref="A1:IP543"/>
  <sheetViews>
    <sheetView showGridLines="0" showZeros="0" tabSelected="1" topLeftCell="A149" zoomScale="80" zoomScaleNormal="80" zoomScaleSheetLayoutView="80" workbookViewId="0">
      <selection activeCell="A15" sqref="A15:O15"/>
    </sheetView>
  </sheetViews>
  <sheetFormatPr baseColWidth="10" defaultColWidth="14.42578125" defaultRowHeight="15" customHeight="1"/>
  <cols>
    <col min="1" max="1" width="4.7109375" style="44" customWidth="1"/>
    <col min="2" max="2" width="5.85546875" style="44" customWidth="1"/>
    <col min="3" max="4" width="3" style="44" customWidth="1"/>
    <col min="5" max="5" width="4.140625" style="44" customWidth="1"/>
    <col min="6" max="6" width="4.42578125" style="44" customWidth="1"/>
    <col min="7" max="7" width="6.42578125" style="44" customWidth="1"/>
    <col min="8" max="8" width="7.140625" style="44" customWidth="1"/>
    <col min="9" max="9" width="3" style="44" customWidth="1"/>
    <col min="10" max="10" width="7.85546875" style="44" customWidth="1"/>
    <col min="11" max="11" width="5.85546875" style="44" customWidth="1"/>
    <col min="12" max="13" width="3" style="44" customWidth="1"/>
    <col min="14" max="14" width="11.7109375" style="44" customWidth="1"/>
    <col min="15" max="15" width="3" style="44" customWidth="1"/>
    <col min="16" max="16" width="6.42578125" style="44" customWidth="1"/>
    <col min="17" max="17" width="3" style="44" customWidth="1"/>
    <col min="18" max="18" width="4.42578125" style="44" customWidth="1"/>
    <col min="19" max="21" width="3" style="44" customWidth="1"/>
    <col min="22" max="22" width="7.28515625" style="44" customWidth="1"/>
    <col min="23" max="23" width="13.28515625" style="44" customWidth="1"/>
    <col min="24" max="24" width="2.85546875" style="44" customWidth="1"/>
    <col min="25" max="25" width="10.42578125" style="44" customWidth="1"/>
    <col min="26" max="26" width="14.140625" style="44" customWidth="1"/>
    <col min="27" max="27" width="8" style="44" customWidth="1"/>
    <col min="28" max="28" width="13" style="44" customWidth="1"/>
    <col min="29" max="29" width="11.5703125" style="44" customWidth="1"/>
    <col min="30" max="30" width="13" style="44" customWidth="1"/>
    <col min="31" max="31" width="8.7109375" style="86" customWidth="1"/>
    <col min="32" max="32" width="3.140625" style="86" hidden="1" customWidth="1"/>
    <col min="33" max="33" width="3" style="86" hidden="1" customWidth="1"/>
    <col min="34" max="35" width="3.140625" style="86" hidden="1" customWidth="1"/>
    <col min="36" max="36" width="2.5703125" style="86" hidden="1" customWidth="1"/>
    <col min="37" max="37" width="3.140625" style="86" hidden="1" customWidth="1"/>
    <col min="38" max="38" width="10.140625" style="86" hidden="1" customWidth="1"/>
    <col min="39" max="42" width="3.140625" style="86" hidden="1" customWidth="1"/>
    <col min="43" max="43" width="6.42578125" style="86" hidden="1" customWidth="1"/>
    <col min="44" max="50" width="11.42578125" style="86" hidden="1" customWidth="1"/>
    <col min="51" max="51" width="9.5703125" style="86" hidden="1" customWidth="1"/>
    <col min="52" max="70" width="11.42578125" style="86" hidden="1" customWidth="1"/>
    <col min="71" max="71" width="6.42578125" style="86" hidden="1" customWidth="1"/>
    <col min="72" max="87" width="11.42578125" style="86" hidden="1" customWidth="1"/>
    <col min="88" max="88" width="6.42578125" style="86" hidden="1" customWidth="1"/>
    <col min="89" max="107" width="11.42578125" style="86" hidden="1" customWidth="1"/>
    <col min="108" max="108" width="0.42578125" style="86" hidden="1" customWidth="1"/>
    <col min="109" max="126" width="11.42578125" style="86" hidden="1" customWidth="1"/>
    <col min="127" max="127" width="9.85546875" style="86" hidden="1" customWidth="1"/>
    <col min="128" max="130" width="11.42578125" style="86" hidden="1" customWidth="1"/>
    <col min="131" max="131" width="35.5703125" style="86" hidden="1" customWidth="1"/>
    <col min="132" max="133" width="11.42578125" style="86" hidden="1" customWidth="1"/>
    <col min="134" max="134" width="18.85546875" style="86" hidden="1" customWidth="1"/>
    <col min="135" max="136" width="29" style="86" hidden="1" customWidth="1"/>
    <col min="137" max="137" width="15.5703125" style="86" hidden="1" customWidth="1"/>
    <col min="138" max="138" width="25.140625" style="86" hidden="1" customWidth="1"/>
    <col min="139" max="139" width="20.42578125" style="86" hidden="1" customWidth="1"/>
    <col min="140" max="140" width="26.5703125" style="86" hidden="1" customWidth="1"/>
    <col min="141" max="141" width="33.85546875" style="86" hidden="1" customWidth="1"/>
    <col min="142" max="142" width="16.42578125" style="86" hidden="1" customWidth="1"/>
    <col min="143" max="143" width="15.85546875" style="86" hidden="1" customWidth="1"/>
    <col min="144" max="144" width="9.85546875" style="86" hidden="1" customWidth="1"/>
    <col min="145" max="145" width="15.5703125" style="86" hidden="1" customWidth="1"/>
    <col min="146" max="146" width="85.140625" style="86" hidden="1" customWidth="1"/>
    <col min="147" max="147" width="18.140625" style="86" hidden="1" customWidth="1"/>
    <col min="148" max="157" width="11.42578125" style="86" hidden="1" customWidth="1"/>
    <col min="158" max="158" width="14.42578125" style="86" hidden="1" customWidth="1"/>
    <col min="159" max="159" width="11.42578125" style="86" hidden="1" customWidth="1"/>
    <col min="160" max="160" width="8.140625" style="86" hidden="1" customWidth="1"/>
    <col min="161" max="162" width="11.42578125" style="86" hidden="1" customWidth="1"/>
    <col min="163" max="163" width="17.85546875" style="86" hidden="1" customWidth="1"/>
    <col min="164" max="164" width="16.85546875" style="86" hidden="1" customWidth="1"/>
    <col min="165" max="165" width="18.42578125" style="86" hidden="1" customWidth="1"/>
    <col min="166" max="166" width="18" style="86" hidden="1" customWidth="1"/>
    <col min="167" max="167" width="15.85546875" style="86" hidden="1" customWidth="1"/>
    <col min="168" max="169" width="16.42578125" style="86" hidden="1" customWidth="1"/>
    <col min="170" max="170" width="19.5703125" style="86" hidden="1" customWidth="1"/>
    <col min="171" max="171" width="1.5703125" style="86" hidden="1" customWidth="1"/>
    <col min="172" max="186" width="11.42578125" style="86" hidden="1" customWidth="1"/>
    <col min="187" max="187" width="7.42578125" style="86" hidden="1" customWidth="1"/>
    <col min="188" max="188" width="36.85546875" style="86" hidden="1" customWidth="1"/>
    <col min="189" max="191" width="11.42578125" style="86" hidden="1" customWidth="1"/>
    <col min="192" max="192" width="22.85546875" style="86" hidden="1" customWidth="1"/>
    <col min="193" max="193" width="19.42578125" style="86" hidden="1" customWidth="1"/>
    <col min="194" max="198" width="11.42578125" style="86" hidden="1" customWidth="1"/>
    <col min="199" max="199" width="15.5703125" style="86" hidden="1" customWidth="1"/>
    <col min="200" max="200" width="12.85546875" style="86" hidden="1" customWidth="1"/>
    <col min="201" max="201" width="11.42578125" style="86" hidden="1" customWidth="1"/>
    <col min="202" max="202" width="0.140625" style="86" hidden="1" customWidth="1"/>
    <col min="203" max="205" width="11.42578125" style="86" hidden="1" customWidth="1"/>
    <col min="206" max="206" width="16.85546875" style="86" hidden="1" customWidth="1"/>
    <col min="207" max="207" width="14" style="86" hidden="1" customWidth="1"/>
    <col min="208" max="209" width="16.42578125" style="86" hidden="1" customWidth="1"/>
    <col min="210" max="210" width="11.42578125" style="86" hidden="1" customWidth="1"/>
    <col min="211" max="211" width="15.42578125" style="86" hidden="1" customWidth="1"/>
    <col min="212" max="213" width="11.42578125" style="86" hidden="1" customWidth="1"/>
    <col min="214" max="214" width="14.42578125" style="86" hidden="1" customWidth="1"/>
    <col min="215" max="215" width="12.42578125" style="86" hidden="1" customWidth="1"/>
    <col min="216" max="216" width="13.85546875" style="86" hidden="1" customWidth="1"/>
    <col min="217" max="218" width="11.42578125" style="86" hidden="1" customWidth="1"/>
    <col min="219" max="219" width="11.42578125" style="86" customWidth="1"/>
    <col min="220" max="220" width="34.140625" style="86" customWidth="1"/>
    <col min="221" max="231" width="14.42578125" style="86" customWidth="1"/>
    <col min="232" max="244" width="14.42578125" style="63" customWidth="1"/>
    <col min="245" max="245" width="6.28515625" style="63" customWidth="1"/>
    <col min="246" max="250" width="14.42578125" style="63" customWidth="1"/>
    <col min="251" max="304" width="14.42578125" style="44" customWidth="1"/>
    <col min="305" max="16384" width="14.42578125" style="44"/>
  </cols>
  <sheetData>
    <row r="1" spans="1:250" ht="20.100000000000001" customHeight="1">
      <c r="AB1" s="87" t="s">
        <v>1869</v>
      </c>
      <c r="AC1" s="346"/>
      <c r="AD1" s="347"/>
      <c r="AE1" s="348"/>
      <c r="EF1" s="64" t="s">
        <v>0</v>
      </c>
      <c r="EG1" s="65" t="s">
        <v>1</v>
      </c>
      <c r="EH1" s="65" t="s">
        <v>2</v>
      </c>
      <c r="EI1" s="65" t="s">
        <v>3</v>
      </c>
      <c r="EJ1" s="65" t="s">
        <v>4</v>
      </c>
      <c r="FF1" s="86" t="s">
        <v>5</v>
      </c>
      <c r="FG1" s="64" t="s">
        <v>6</v>
      </c>
      <c r="FH1" s="64" t="s">
        <v>7</v>
      </c>
      <c r="FI1" s="64" t="s">
        <v>8</v>
      </c>
      <c r="FJ1" s="64" t="s">
        <v>9</v>
      </c>
      <c r="FK1" s="64" t="s">
        <v>10</v>
      </c>
      <c r="FL1" s="64" t="s">
        <v>11</v>
      </c>
      <c r="FM1" s="64" t="s">
        <v>12</v>
      </c>
      <c r="FN1" s="64" t="s">
        <v>13</v>
      </c>
      <c r="GH1" s="86">
        <v>1</v>
      </c>
      <c r="GI1" s="86">
        <v>2</v>
      </c>
      <c r="GJ1" s="86">
        <v>3</v>
      </c>
      <c r="GK1" s="86">
        <v>4</v>
      </c>
      <c r="GL1" s="86">
        <v>5</v>
      </c>
      <c r="GM1" s="86">
        <v>6</v>
      </c>
      <c r="GN1" s="86">
        <v>7</v>
      </c>
      <c r="GO1" s="86">
        <v>8</v>
      </c>
      <c r="GP1" s="86">
        <v>9</v>
      </c>
      <c r="GQ1" s="86">
        <v>10</v>
      </c>
      <c r="GR1" s="86">
        <v>11</v>
      </c>
      <c r="GS1" s="86">
        <v>12</v>
      </c>
    </row>
    <row r="2" spans="1:250" ht="6" customHeight="1">
      <c r="AB2" s="52"/>
      <c r="AC2" s="53"/>
      <c r="AD2" s="54"/>
      <c r="AE2" s="162"/>
      <c r="EF2" s="64"/>
      <c r="EG2" s="65"/>
      <c r="EH2" s="65"/>
      <c r="EI2" s="65"/>
      <c r="EJ2" s="65"/>
      <c r="FG2" s="64"/>
      <c r="FH2" s="64"/>
      <c r="FI2" s="64"/>
      <c r="FJ2" s="64"/>
      <c r="FK2" s="64"/>
      <c r="FL2" s="64"/>
      <c r="FM2" s="64"/>
      <c r="FN2" s="64"/>
    </row>
    <row r="3" spans="1:250" ht="15.75" customHeight="1">
      <c r="A3" s="13"/>
      <c r="B3" s="13"/>
      <c r="C3" s="13"/>
      <c r="D3" s="13"/>
      <c r="E3" s="13"/>
      <c r="F3" s="13"/>
      <c r="G3" s="13"/>
      <c r="H3" s="13"/>
      <c r="I3" s="345" t="s">
        <v>1773</v>
      </c>
      <c r="J3" s="345"/>
      <c r="K3" s="345"/>
      <c r="L3" s="345"/>
      <c r="M3" s="345"/>
      <c r="N3" s="345"/>
      <c r="O3" s="345"/>
      <c r="P3" s="345"/>
      <c r="Q3" s="345"/>
      <c r="R3" s="345"/>
      <c r="S3" s="345"/>
      <c r="T3" s="345"/>
      <c r="U3" s="345"/>
      <c r="V3" s="345"/>
      <c r="W3" s="345"/>
      <c r="X3" s="345"/>
      <c r="Y3" s="345"/>
      <c r="Z3" s="345"/>
      <c r="AA3" s="345"/>
      <c r="AB3" s="345"/>
      <c r="AC3" s="40"/>
      <c r="AD3" s="198" t="s">
        <v>1740</v>
      </c>
      <c r="AE3" s="199"/>
      <c r="DZ3" s="86" t="s">
        <v>14</v>
      </c>
      <c r="EA3" s="86" t="s">
        <v>1766</v>
      </c>
      <c r="EB3" s="86" t="s">
        <v>15</v>
      </c>
      <c r="EC3" s="86" t="s">
        <v>16</v>
      </c>
      <c r="ED3" s="86" t="s">
        <v>17</v>
      </c>
      <c r="EE3" s="86" t="s">
        <v>18</v>
      </c>
      <c r="EF3" s="86">
        <v>0</v>
      </c>
      <c r="EG3" s="86">
        <v>1</v>
      </c>
      <c r="EH3" s="86">
        <v>1</v>
      </c>
      <c r="EI3" s="86">
        <v>1</v>
      </c>
      <c r="EJ3" s="86">
        <v>1</v>
      </c>
      <c r="EK3" s="66" t="s">
        <v>19</v>
      </c>
      <c r="EL3" s="86" t="s">
        <v>19</v>
      </c>
      <c r="EM3" s="66" t="s">
        <v>20</v>
      </c>
      <c r="EN3" s="66">
        <v>1</v>
      </c>
      <c r="EO3" s="66" t="s">
        <v>21</v>
      </c>
      <c r="EP3" s="66" t="s">
        <v>22</v>
      </c>
      <c r="EQ3" s="66">
        <v>500</v>
      </c>
      <c r="ER3" s="66">
        <v>1</v>
      </c>
      <c r="ES3" s="66" t="s">
        <v>23</v>
      </c>
      <c r="ET3" s="67">
        <v>0.1</v>
      </c>
      <c r="EU3" s="66">
        <v>0</v>
      </c>
      <c r="EV3" s="66" t="s">
        <v>24</v>
      </c>
      <c r="EW3" s="66" t="s">
        <v>25</v>
      </c>
      <c r="EX3" s="66" t="s">
        <v>26</v>
      </c>
      <c r="EY3" s="67">
        <v>1</v>
      </c>
      <c r="EZ3" s="67">
        <v>0</v>
      </c>
      <c r="FA3" s="66" t="s">
        <v>25</v>
      </c>
      <c r="FB3" s="66" t="s">
        <v>1881</v>
      </c>
      <c r="FC3" s="66" t="s">
        <v>27</v>
      </c>
      <c r="FD3" s="86" t="str">
        <f>+IF(AND(M10="En proceso de arranque",X10="Sin actividad"),"Nacer",IF(AND(M10="Inactivo, nunca a operado",X10="Sin Actividad"),"Nacer",IF(AND(M10="Paralizado, por reactivar",X10="Sin Actividad"),"Nacer",IF(AND(X10="Menos de 1 año",AE10&gt;=0),"Crecer",IF(AND(X10="Entre 1 y 2 años",AE10&lt;2000),"Crecer",IF(AND(X10="Entre 2 y 3 años",AE10&lt;2000),"Crecer",IF(AND(X10="Entre 1 y 2 años",AE10&gt;=2000),"Proteger",IF(AND(X10="Entre 2 y 3 años",AE10&gt;=2000),"Proteger",IF(AND(X10="Más de 3 años",AE10&lt;2000),"Crecer",IF(AND(X10="Más de 3 años", AE10&gt;=2000),"Madurar",IF(AND(M10="Construyendo ideas",X10="Sin Actividad"),"Formación",IF(AND(M10="En fase de constitución",X10="Sin Actividad"),"Nacer"," "))))))))))))</f>
        <v xml:space="preserve"> </v>
      </c>
      <c r="FE3" s="66"/>
      <c r="FF3" s="64" t="s">
        <v>28</v>
      </c>
      <c r="FG3" s="66" t="s">
        <v>29</v>
      </c>
      <c r="FH3" s="66" t="s">
        <v>29</v>
      </c>
      <c r="FI3" s="66" t="s">
        <v>30</v>
      </c>
      <c r="FJ3" s="66" t="s">
        <v>30</v>
      </c>
      <c r="FK3" s="66" t="s">
        <v>29</v>
      </c>
      <c r="FL3" s="66" t="s">
        <v>29</v>
      </c>
      <c r="FM3" s="66" t="s">
        <v>30</v>
      </c>
      <c r="FN3" s="66" t="s">
        <v>30</v>
      </c>
      <c r="FP3" s="86" t="s">
        <v>31</v>
      </c>
      <c r="GF3" s="68" t="s">
        <v>33</v>
      </c>
      <c r="GG3" s="68" t="s">
        <v>34</v>
      </c>
      <c r="GH3" s="68" t="e">
        <f t="shared" ref="GH3:GS3" si="0">+IF(#REF!=12,#REF!,0)</f>
        <v>#REF!</v>
      </c>
      <c r="GI3" s="68" t="e">
        <f t="shared" si="0"/>
        <v>#REF!</v>
      </c>
      <c r="GJ3" s="68" t="e">
        <f t="shared" si="0"/>
        <v>#REF!</v>
      </c>
      <c r="GK3" s="68" t="e">
        <f t="shared" si="0"/>
        <v>#REF!</v>
      </c>
      <c r="GL3" s="68" t="e">
        <f t="shared" si="0"/>
        <v>#REF!</v>
      </c>
      <c r="GM3" s="68" t="e">
        <f t="shared" si="0"/>
        <v>#REF!</v>
      </c>
      <c r="GN3" s="68" t="e">
        <f t="shared" si="0"/>
        <v>#REF!</v>
      </c>
      <c r="GO3" s="68" t="e">
        <f t="shared" si="0"/>
        <v>#REF!</v>
      </c>
      <c r="GP3" s="68" t="e">
        <f t="shared" si="0"/>
        <v>#REF!</v>
      </c>
      <c r="GQ3" s="68" t="e">
        <f t="shared" si="0"/>
        <v>#REF!</v>
      </c>
      <c r="GR3" s="68" t="e">
        <f t="shared" si="0"/>
        <v>#REF!</v>
      </c>
      <c r="GS3" s="68" t="e">
        <f t="shared" si="0"/>
        <v>#REF!</v>
      </c>
      <c r="HL3" s="69"/>
    </row>
    <row r="4" spans="1:250" ht="15.75" customHeight="1">
      <c r="A4" s="56"/>
      <c r="B4" s="57"/>
      <c r="C4" s="57"/>
      <c r="D4" s="57"/>
      <c r="E4" s="57"/>
      <c r="F4" s="57"/>
      <c r="G4" s="57"/>
      <c r="H4" s="57"/>
      <c r="I4" s="345"/>
      <c r="J4" s="345"/>
      <c r="K4" s="345"/>
      <c r="L4" s="345"/>
      <c r="M4" s="345"/>
      <c r="N4" s="345"/>
      <c r="O4" s="345"/>
      <c r="P4" s="345"/>
      <c r="Q4" s="345"/>
      <c r="R4" s="345"/>
      <c r="S4" s="345"/>
      <c r="T4" s="345"/>
      <c r="U4" s="345"/>
      <c r="V4" s="345"/>
      <c r="W4" s="345"/>
      <c r="X4" s="345"/>
      <c r="Y4" s="345"/>
      <c r="Z4" s="345"/>
      <c r="AA4" s="345"/>
      <c r="AB4" s="345"/>
      <c r="AC4" s="40"/>
      <c r="AD4" s="349" t="s">
        <v>1741</v>
      </c>
      <c r="AE4" s="349"/>
      <c r="DZ4" s="86" t="s">
        <v>35</v>
      </c>
      <c r="EA4" s="86" t="s">
        <v>36</v>
      </c>
      <c r="EB4" s="86" t="s">
        <v>37</v>
      </c>
      <c r="EC4" s="86" t="s">
        <v>38</v>
      </c>
      <c r="ED4" s="86" t="s">
        <v>1767</v>
      </c>
      <c r="EE4" s="86" t="s">
        <v>1752</v>
      </c>
      <c r="EG4" s="86">
        <v>2</v>
      </c>
      <c r="EH4" s="86">
        <v>2</v>
      </c>
      <c r="EI4" s="86">
        <v>2</v>
      </c>
      <c r="EJ4" s="86">
        <v>2</v>
      </c>
      <c r="EK4" s="66" t="s">
        <v>39</v>
      </c>
      <c r="EL4" s="66" t="s">
        <v>24</v>
      </c>
      <c r="EM4" s="66" t="s">
        <v>40</v>
      </c>
      <c r="EN4" s="66">
        <v>2</v>
      </c>
      <c r="EO4" s="66" t="s">
        <v>41</v>
      </c>
      <c r="EP4" s="66" t="s">
        <v>42</v>
      </c>
      <c r="EQ4" s="66">
        <v>1000</v>
      </c>
      <c r="ER4" s="66">
        <v>2</v>
      </c>
      <c r="ES4" s="66" t="s">
        <v>43</v>
      </c>
      <c r="ET4" s="67">
        <v>0.15</v>
      </c>
      <c r="EU4" s="66">
        <v>1</v>
      </c>
      <c r="EV4" s="66" t="s">
        <v>44</v>
      </c>
      <c r="EW4" s="66" t="s">
        <v>45</v>
      </c>
      <c r="EX4" s="66" t="s">
        <v>46</v>
      </c>
      <c r="EY4" s="67">
        <v>0.95</v>
      </c>
      <c r="EZ4" s="67">
        <v>0.01</v>
      </c>
      <c r="FA4" s="66" t="s">
        <v>45</v>
      </c>
      <c r="FB4" s="66" t="s">
        <v>1882</v>
      </c>
      <c r="FC4" s="66" t="s">
        <v>47</v>
      </c>
      <c r="FG4" s="66" t="s">
        <v>30</v>
      </c>
      <c r="FH4" s="66" t="s">
        <v>30</v>
      </c>
      <c r="FI4" s="66" t="s">
        <v>48</v>
      </c>
      <c r="FJ4" s="66" t="s">
        <v>48</v>
      </c>
      <c r="FK4" s="66" t="s">
        <v>30</v>
      </c>
      <c r="FL4" s="66" t="s">
        <v>30</v>
      </c>
      <c r="FM4" s="66" t="s">
        <v>48</v>
      </c>
      <c r="FN4" s="66" t="s">
        <v>48</v>
      </c>
      <c r="FP4" s="86" t="s">
        <v>49</v>
      </c>
      <c r="FQ4" s="66"/>
      <c r="GA4" s="70" t="s">
        <v>50</v>
      </c>
      <c r="GF4" s="68" t="s">
        <v>1753</v>
      </c>
      <c r="GG4" s="68" t="s">
        <v>51</v>
      </c>
      <c r="GH4" s="68" t="e">
        <f t="shared" ref="GH4:GI4" si="1">+IF(#REF!=4,0,0)</f>
        <v>#REF!</v>
      </c>
      <c r="GI4" s="68" t="e">
        <f t="shared" si="1"/>
        <v>#REF!</v>
      </c>
      <c r="GJ4" s="68" t="e">
        <f>+IF(#REF!=4,#REF!,0)</f>
        <v>#REF!</v>
      </c>
      <c r="GK4" s="68" t="e">
        <f t="shared" ref="GK4:GL4" si="2">+IF(#REF!=4,0,0)</f>
        <v>#REF!</v>
      </c>
      <c r="GL4" s="68" t="e">
        <f t="shared" si="2"/>
        <v>#REF!</v>
      </c>
      <c r="GM4" s="68" t="e">
        <f>+IF(#REF!=4,#REF!,0)</f>
        <v>#REF!</v>
      </c>
      <c r="GN4" s="68" t="e">
        <f t="shared" ref="GN4:GO4" si="3">+IF(#REF!=4,0,0)</f>
        <v>#REF!</v>
      </c>
      <c r="GO4" s="68" t="e">
        <f t="shared" si="3"/>
        <v>#REF!</v>
      </c>
      <c r="GP4" s="68" t="e">
        <f>+IF(#REF!=4,#REF!,0)</f>
        <v>#REF!</v>
      </c>
      <c r="GQ4" s="68" t="e">
        <f t="shared" ref="GQ4:GR4" si="4">+IF(#REF!=4,0,0)</f>
        <v>#REF!</v>
      </c>
      <c r="GR4" s="68" t="e">
        <f t="shared" si="4"/>
        <v>#REF!</v>
      </c>
      <c r="GS4" s="68" t="e">
        <f>+IF(#REF!=4,#REF!,0)</f>
        <v>#REF!</v>
      </c>
    </row>
    <row r="5" spans="1:250" ht="6" customHeight="1" thickBot="1">
      <c r="A5" s="56"/>
      <c r="B5" s="57"/>
      <c r="C5" s="57"/>
      <c r="D5" s="57"/>
      <c r="E5" s="57"/>
      <c r="F5" s="57"/>
      <c r="G5" s="57"/>
      <c r="H5" s="57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55"/>
      <c r="AE5" s="163"/>
      <c r="DZ5" s="86" t="s">
        <v>1877</v>
      </c>
      <c r="EA5" s="86" t="s">
        <v>53</v>
      </c>
      <c r="EB5" s="86" t="s">
        <v>54</v>
      </c>
      <c r="ED5" s="86" t="s">
        <v>55</v>
      </c>
      <c r="EE5" s="86" t="s">
        <v>56</v>
      </c>
      <c r="EG5" s="86">
        <v>3</v>
      </c>
      <c r="EH5" s="86">
        <v>3</v>
      </c>
      <c r="EI5" s="86">
        <v>3</v>
      </c>
      <c r="EJ5" s="86">
        <v>3</v>
      </c>
      <c r="EK5" s="66" t="s">
        <v>57</v>
      </c>
      <c r="EL5" s="66" t="s">
        <v>44</v>
      </c>
      <c r="EM5" s="66" t="s">
        <v>1772</v>
      </c>
      <c r="EN5" s="66">
        <v>3</v>
      </c>
      <c r="EO5" s="66" t="s">
        <v>58</v>
      </c>
      <c r="EP5" s="66" t="s">
        <v>59</v>
      </c>
      <c r="EQ5" s="66"/>
      <c r="ER5" s="66"/>
      <c r="ES5" s="66"/>
      <c r="ET5" s="67"/>
      <c r="EU5" s="66"/>
      <c r="EV5" s="66"/>
      <c r="EW5" s="66"/>
      <c r="EX5" s="66"/>
      <c r="EY5" s="67"/>
      <c r="EZ5" s="67">
        <v>0.02</v>
      </c>
      <c r="FA5" s="66"/>
      <c r="FB5" s="66" t="s">
        <v>1883</v>
      </c>
      <c r="FC5" s="66" t="s">
        <v>63</v>
      </c>
      <c r="FG5" s="66"/>
      <c r="FH5" s="66"/>
      <c r="FI5" s="66"/>
      <c r="FJ5" s="66"/>
      <c r="FK5" s="66"/>
      <c r="FL5" s="66"/>
      <c r="FM5" s="66"/>
      <c r="FN5" s="66"/>
      <c r="FQ5" s="66"/>
      <c r="GA5" s="70"/>
      <c r="GF5" s="68"/>
      <c r="GG5" s="68"/>
      <c r="GH5" s="68"/>
      <c r="GI5" s="68"/>
      <c r="GJ5" s="68"/>
      <c r="GK5" s="68"/>
      <c r="GL5" s="68"/>
      <c r="GM5" s="68"/>
      <c r="GN5" s="68"/>
      <c r="GO5" s="68"/>
      <c r="GP5" s="68"/>
      <c r="GQ5" s="68"/>
      <c r="GR5" s="68"/>
      <c r="GS5" s="68"/>
    </row>
    <row r="6" spans="1:250" s="94" customFormat="1" ht="18" customHeight="1" thickBot="1">
      <c r="A6" s="360" t="s">
        <v>1835</v>
      </c>
      <c r="B6" s="361"/>
      <c r="C6" s="361"/>
      <c r="D6" s="361"/>
      <c r="E6" s="361"/>
      <c r="F6" s="361"/>
      <c r="G6" s="361"/>
      <c r="H6" s="361"/>
      <c r="I6" s="361"/>
      <c r="J6" s="361"/>
      <c r="K6" s="361"/>
      <c r="L6" s="361"/>
      <c r="M6" s="361"/>
      <c r="N6" s="361"/>
      <c r="O6" s="361"/>
      <c r="P6" s="361"/>
      <c r="Q6" s="361"/>
      <c r="R6" s="361"/>
      <c r="S6" s="361"/>
      <c r="T6" s="361"/>
      <c r="U6" s="361"/>
      <c r="V6" s="361"/>
      <c r="W6" s="361"/>
      <c r="X6" s="361"/>
      <c r="Y6" s="361"/>
      <c r="Z6" s="361"/>
      <c r="AA6" s="361"/>
      <c r="AB6" s="361"/>
      <c r="AC6" s="361"/>
      <c r="AD6" s="361"/>
      <c r="AE6" s="361"/>
      <c r="AF6" s="89"/>
      <c r="AG6" s="89"/>
      <c r="AH6" s="89"/>
      <c r="AI6" s="89"/>
      <c r="AJ6" s="89"/>
      <c r="AK6" s="89"/>
      <c r="AL6" s="89"/>
      <c r="AM6" s="89"/>
      <c r="AN6" s="89"/>
      <c r="AO6" s="89"/>
      <c r="AP6" s="89"/>
      <c r="AQ6" s="89"/>
      <c r="AR6" s="89"/>
      <c r="AS6" s="89"/>
      <c r="AT6" s="89"/>
      <c r="AU6" s="89"/>
      <c r="AV6" s="89"/>
      <c r="AW6" s="89"/>
      <c r="AX6" s="89"/>
      <c r="AY6" s="89"/>
      <c r="AZ6" s="89"/>
      <c r="BA6" s="89"/>
      <c r="BB6" s="89"/>
      <c r="BC6" s="89"/>
      <c r="BD6" s="89"/>
      <c r="BE6" s="89"/>
      <c r="BF6" s="89"/>
      <c r="BG6" s="89"/>
      <c r="BH6" s="89"/>
      <c r="BI6" s="89"/>
      <c r="BJ6" s="89"/>
      <c r="BK6" s="89"/>
      <c r="BL6" s="89"/>
      <c r="BM6" s="89"/>
      <c r="BN6" s="89"/>
      <c r="BO6" s="89"/>
      <c r="BP6" s="89"/>
      <c r="BQ6" s="89"/>
      <c r="BR6" s="89"/>
      <c r="BS6" s="89"/>
      <c r="BT6" s="89"/>
      <c r="BU6" s="89"/>
      <c r="BV6" s="89"/>
      <c r="BW6" s="89"/>
      <c r="BX6" s="89"/>
      <c r="BY6" s="89"/>
      <c r="BZ6" s="89"/>
      <c r="CA6" s="89"/>
      <c r="CB6" s="89"/>
      <c r="CC6" s="89"/>
      <c r="CD6" s="89"/>
      <c r="CE6" s="89"/>
      <c r="CF6" s="89"/>
      <c r="CG6" s="89"/>
      <c r="CH6" s="89"/>
      <c r="CI6" s="89"/>
      <c r="CJ6" s="89"/>
      <c r="CK6" s="89"/>
      <c r="CL6" s="89"/>
      <c r="CM6" s="89"/>
      <c r="CN6" s="89"/>
      <c r="CO6" s="89"/>
      <c r="CP6" s="89"/>
      <c r="CQ6" s="89"/>
      <c r="CR6" s="89"/>
      <c r="CS6" s="89"/>
      <c r="CT6" s="89"/>
      <c r="CU6" s="89"/>
      <c r="CV6" s="89"/>
      <c r="CW6" s="89"/>
      <c r="CX6" s="89"/>
      <c r="CY6" s="89"/>
      <c r="CZ6" s="89"/>
      <c r="DA6" s="89"/>
      <c r="DB6" s="89"/>
      <c r="DC6" s="89"/>
      <c r="DD6" s="89"/>
      <c r="DE6" s="89"/>
      <c r="DF6" s="89"/>
      <c r="DG6" s="89"/>
      <c r="DH6" s="89"/>
      <c r="DI6" s="89"/>
      <c r="DJ6" s="89"/>
      <c r="DK6" s="89"/>
      <c r="DL6" s="89"/>
      <c r="DM6" s="89"/>
      <c r="DN6" s="89"/>
      <c r="DO6" s="89"/>
      <c r="DP6" s="89"/>
      <c r="DQ6" s="89"/>
      <c r="DR6" s="89"/>
      <c r="DS6" s="89"/>
      <c r="DT6" s="89"/>
      <c r="DU6" s="89"/>
      <c r="DV6" s="89"/>
      <c r="DW6" s="89"/>
      <c r="DX6" s="89"/>
      <c r="DY6" s="89"/>
      <c r="DZ6" s="89" t="s">
        <v>1878</v>
      </c>
      <c r="EA6" s="89" t="s">
        <v>68</v>
      </c>
      <c r="EB6" s="89" t="s">
        <v>69</v>
      </c>
      <c r="EC6" s="89"/>
      <c r="ED6" s="89" t="s">
        <v>70</v>
      </c>
      <c r="EE6" s="89"/>
      <c r="EF6" s="89"/>
      <c r="EG6" s="89">
        <v>4</v>
      </c>
      <c r="EH6" s="89">
        <v>4</v>
      </c>
      <c r="EI6" s="89">
        <v>4</v>
      </c>
      <c r="EJ6" s="89">
        <v>4</v>
      </c>
      <c r="EK6" s="90" t="s">
        <v>71</v>
      </c>
      <c r="EL6" s="90" t="s">
        <v>61</v>
      </c>
      <c r="EM6" s="90" t="s">
        <v>1756</v>
      </c>
      <c r="EN6" s="90">
        <v>4</v>
      </c>
      <c r="EO6" s="90" t="s">
        <v>72</v>
      </c>
      <c r="EP6" s="90" t="s">
        <v>73</v>
      </c>
      <c r="EQ6" s="90"/>
      <c r="ER6" s="90"/>
      <c r="ES6" s="90"/>
      <c r="ET6" s="91"/>
      <c r="EU6" s="90"/>
      <c r="EV6" s="90"/>
      <c r="EW6" s="90"/>
      <c r="EX6" s="90"/>
      <c r="EY6" s="91"/>
      <c r="EZ6" s="91">
        <v>0.03</v>
      </c>
      <c r="FA6" s="90"/>
      <c r="FB6" s="90" t="s">
        <v>1757</v>
      </c>
      <c r="FC6" s="90" t="s">
        <v>76</v>
      </c>
      <c r="FD6" s="89"/>
      <c r="FE6" s="89"/>
      <c r="FF6" s="89"/>
      <c r="FG6" s="90"/>
      <c r="FH6" s="90"/>
      <c r="FI6" s="90"/>
      <c r="FJ6" s="90"/>
      <c r="FK6" s="90"/>
      <c r="FL6" s="90"/>
      <c r="FM6" s="90"/>
      <c r="FN6" s="90"/>
      <c r="FO6" s="89"/>
      <c r="FP6" s="89"/>
      <c r="FQ6" s="90" t="s">
        <v>32</v>
      </c>
      <c r="FR6" s="89"/>
      <c r="FS6" s="89"/>
      <c r="FT6" s="89"/>
      <c r="FU6" s="89"/>
      <c r="FV6" s="89"/>
      <c r="FW6" s="89"/>
      <c r="FX6" s="89"/>
      <c r="FY6" s="89"/>
      <c r="FZ6" s="89"/>
      <c r="GA6" s="92" t="s">
        <v>64</v>
      </c>
      <c r="GB6" s="89"/>
      <c r="GC6" s="89"/>
      <c r="GD6" s="89"/>
      <c r="GE6" s="89"/>
      <c r="GF6" s="93"/>
      <c r="GG6" s="93"/>
      <c r="GH6" s="93"/>
      <c r="GI6" s="93"/>
      <c r="GJ6" s="93"/>
      <c r="GK6" s="93"/>
      <c r="GL6" s="93"/>
      <c r="GM6" s="93"/>
      <c r="GN6" s="93"/>
      <c r="GO6" s="93"/>
      <c r="GP6" s="93"/>
      <c r="GQ6" s="93"/>
      <c r="GR6" s="93"/>
      <c r="GS6" s="93"/>
      <c r="GT6" s="89"/>
      <c r="GU6" s="89"/>
      <c r="GV6" s="89"/>
      <c r="GW6" s="89"/>
      <c r="GX6" s="89"/>
      <c r="GY6" s="89"/>
      <c r="GZ6" s="89"/>
      <c r="HA6" s="89"/>
      <c r="HB6" s="89"/>
      <c r="HC6" s="89"/>
      <c r="HD6" s="89"/>
      <c r="HE6" s="89"/>
      <c r="HF6" s="89"/>
      <c r="HG6" s="89"/>
      <c r="HH6" s="89"/>
      <c r="HI6" s="89"/>
      <c r="HJ6" s="89"/>
      <c r="HK6" s="89"/>
      <c r="HL6" s="89"/>
      <c r="HM6" s="89"/>
      <c r="HN6" s="89"/>
      <c r="HO6" s="89"/>
      <c r="HP6" s="89"/>
      <c r="HQ6" s="89"/>
      <c r="HR6" s="89"/>
      <c r="HS6" s="89"/>
      <c r="HT6" s="89"/>
      <c r="HU6" s="89"/>
      <c r="HV6" s="89"/>
      <c r="HW6" s="89"/>
      <c r="HX6" s="89"/>
      <c r="HY6" s="89"/>
      <c r="HZ6" s="89"/>
      <c r="IA6" s="89"/>
      <c r="IB6" s="89"/>
      <c r="IC6" s="89"/>
      <c r="ID6" s="89"/>
      <c r="IE6" s="89"/>
      <c r="IF6" s="89"/>
      <c r="IG6" s="89"/>
      <c r="IH6" s="89"/>
      <c r="II6" s="89"/>
      <c r="IJ6" s="89"/>
      <c r="IK6" s="89"/>
      <c r="IL6" s="89"/>
      <c r="IM6" s="89"/>
      <c r="IN6" s="89"/>
      <c r="IO6" s="89"/>
      <c r="IP6" s="89"/>
    </row>
    <row r="7" spans="1:250" s="94" customFormat="1" ht="64.5" customHeight="1" thickBot="1">
      <c r="A7" s="362" t="s">
        <v>1847</v>
      </c>
      <c r="B7" s="363"/>
      <c r="C7" s="363"/>
      <c r="D7" s="363"/>
      <c r="E7" s="363"/>
      <c r="F7" s="363"/>
      <c r="G7" s="363"/>
      <c r="H7" s="363"/>
      <c r="I7" s="363"/>
      <c r="J7" s="363"/>
      <c r="K7" s="363"/>
      <c r="L7" s="363"/>
      <c r="M7" s="363"/>
      <c r="N7" s="363"/>
      <c r="O7" s="363"/>
      <c r="P7" s="363"/>
      <c r="Q7" s="363"/>
      <c r="R7" s="363"/>
      <c r="S7" s="363"/>
      <c r="T7" s="363"/>
      <c r="U7" s="363"/>
      <c r="V7" s="363"/>
      <c r="W7" s="363"/>
      <c r="X7" s="363"/>
      <c r="Y7" s="363"/>
      <c r="Z7" s="363"/>
      <c r="AA7" s="363"/>
      <c r="AB7" s="363"/>
      <c r="AC7" s="363"/>
      <c r="AD7" s="363"/>
      <c r="AE7" s="364"/>
      <c r="AF7" s="89"/>
      <c r="AG7" s="89"/>
      <c r="AH7" s="89"/>
      <c r="AI7" s="89"/>
      <c r="AJ7" s="89"/>
      <c r="AK7" s="89"/>
      <c r="AL7" s="89"/>
      <c r="AM7" s="89"/>
      <c r="AN7" s="89"/>
      <c r="AO7" s="89"/>
      <c r="AP7" s="89"/>
      <c r="AQ7" s="89"/>
      <c r="AR7" s="89"/>
      <c r="AS7" s="89"/>
      <c r="AT7" s="89"/>
      <c r="AU7" s="89"/>
      <c r="AV7" s="89"/>
      <c r="AW7" s="89"/>
      <c r="AX7" s="89"/>
      <c r="AY7" s="89"/>
      <c r="AZ7" s="89"/>
      <c r="BA7" s="89"/>
      <c r="BB7" s="89"/>
      <c r="BC7" s="89"/>
      <c r="BD7" s="89"/>
      <c r="BE7" s="89"/>
      <c r="BF7" s="89"/>
      <c r="BG7" s="89"/>
      <c r="BH7" s="89"/>
      <c r="BI7" s="89"/>
      <c r="BJ7" s="89"/>
      <c r="BK7" s="89"/>
      <c r="BL7" s="89"/>
      <c r="BM7" s="89"/>
      <c r="BN7" s="89"/>
      <c r="BO7" s="89"/>
      <c r="BP7" s="89"/>
      <c r="BQ7" s="89"/>
      <c r="BR7" s="89"/>
      <c r="BS7" s="89"/>
      <c r="BT7" s="89"/>
      <c r="BU7" s="89"/>
      <c r="BV7" s="89"/>
      <c r="BW7" s="89"/>
      <c r="BX7" s="89"/>
      <c r="BY7" s="89"/>
      <c r="BZ7" s="89"/>
      <c r="CA7" s="89"/>
      <c r="CB7" s="89"/>
      <c r="CC7" s="89"/>
      <c r="CD7" s="89"/>
      <c r="CE7" s="89"/>
      <c r="CF7" s="89"/>
      <c r="CG7" s="89"/>
      <c r="CH7" s="89"/>
      <c r="CI7" s="89"/>
      <c r="CJ7" s="89"/>
      <c r="CK7" s="89"/>
      <c r="CL7" s="89"/>
      <c r="CM7" s="89"/>
      <c r="CN7" s="89"/>
      <c r="CO7" s="89"/>
      <c r="CP7" s="89"/>
      <c r="CQ7" s="89"/>
      <c r="CR7" s="89"/>
      <c r="CS7" s="89"/>
      <c r="CT7" s="89"/>
      <c r="CU7" s="89"/>
      <c r="CV7" s="89"/>
      <c r="CW7" s="89"/>
      <c r="CX7" s="89"/>
      <c r="CY7" s="89"/>
      <c r="CZ7" s="89"/>
      <c r="DA7" s="89"/>
      <c r="DB7" s="89"/>
      <c r="DC7" s="89"/>
      <c r="DD7" s="89"/>
      <c r="DE7" s="89"/>
      <c r="DF7" s="89"/>
      <c r="DG7" s="89"/>
      <c r="DH7" s="89"/>
      <c r="DI7" s="89"/>
      <c r="DJ7" s="89"/>
      <c r="DK7" s="89"/>
      <c r="DL7" s="89"/>
      <c r="DM7" s="89"/>
      <c r="DN7" s="89"/>
      <c r="DO7" s="89"/>
      <c r="DP7" s="89"/>
      <c r="DQ7" s="89"/>
      <c r="DR7" s="89"/>
      <c r="DS7" s="89"/>
      <c r="DT7" s="89"/>
      <c r="DU7" s="89"/>
      <c r="DV7" s="89"/>
      <c r="DW7" s="89"/>
      <c r="DX7" s="89"/>
      <c r="DY7" s="89"/>
      <c r="DZ7" s="89" t="s">
        <v>1879</v>
      </c>
      <c r="EA7" s="89" t="s">
        <v>80</v>
      </c>
      <c r="EB7" s="89" t="s">
        <v>28</v>
      </c>
      <c r="EC7" s="89"/>
      <c r="ED7" s="89" t="s">
        <v>81</v>
      </c>
      <c r="EE7" s="89"/>
      <c r="EF7" s="89"/>
      <c r="EG7" s="89">
        <v>5</v>
      </c>
      <c r="EH7" s="89">
        <v>5</v>
      </c>
      <c r="EI7" s="89">
        <v>5</v>
      </c>
      <c r="EJ7" s="89">
        <v>5</v>
      </c>
      <c r="EK7" s="90" t="s">
        <v>82</v>
      </c>
      <c r="EL7" s="90" t="s">
        <v>83</v>
      </c>
      <c r="EM7" s="90" t="s">
        <v>84</v>
      </c>
      <c r="EN7" s="90">
        <v>5</v>
      </c>
      <c r="EO7" s="90"/>
      <c r="EP7" s="90" t="s">
        <v>85</v>
      </c>
      <c r="EQ7" s="90"/>
      <c r="ER7" s="90"/>
      <c r="ES7" s="90"/>
      <c r="ET7" s="91"/>
      <c r="EU7" s="90"/>
      <c r="EV7" s="90"/>
      <c r="EW7" s="90"/>
      <c r="EX7" s="90"/>
      <c r="EY7" s="91"/>
      <c r="EZ7" s="91">
        <v>0.04</v>
      </c>
      <c r="FA7" s="90"/>
      <c r="FB7" s="90" t="s">
        <v>1884</v>
      </c>
      <c r="FC7" s="90" t="s">
        <v>63</v>
      </c>
      <c r="FD7" s="89"/>
      <c r="FE7" s="89"/>
      <c r="FF7" s="89"/>
      <c r="FG7" s="90"/>
      <c r="FH7" s="90"/>
      <c r="FI7" s="90"/>
      <c r="FJ7" s="90"/>
      <c r="FK7" s="90"/>
      <c r="FL7" s="90"/>
      <c r="FM7" s="90"/>
      <c r="FN7" s="90"/>
      <c r="FO7" s="89"/>
      <c r="FP7" s="89"/>
      <c r="FQ7" s="90"/>
      <c r="FR7" s="89"/>
      <c r="FS7" s="89"/>
      <c r="FT7" s="89"/>
      <c r="FU7" s="89"/>
      <c r="FV7" s="89"/>
      <c r="FW7" s="89"/>
      <c r="FX7" s="89"/>
      <c r="FY7" s="89"/>
      <c r="FZ7" s="89"/>
      <c r="GA7" s="95" t="s">
        <v>78</v>
      </c>
      <c r="GB7" s="89"/>
      <c r="GC7" s="89"/>
      <c r="GD7" s="89"/>
      <c r="GE7" s="89"/>
      <c r="GF7" s="93"/>
      <c r="GG7" s="93"/>
      <c r="GH7" s="93"/>
      <c r="GI7" s="93"/>
      <c r="GJ7" s="93"/>
      <c r="GK7" s="93"/>
      <c r="GL7" s="93"/>
      <c r="GM7" s="93"/>
      <c r="GN7" s="93"/>
      <c r="GO7" s="93"/>
      <c r="GP7" s="93"/>
      <c r="GQ7" s="93"/>
      <c r="GR7" s="93"/>
      <c r="GS7" s="93"/>
      <c r="GT7" s="89"/>
      <c r="GU7" s="89"/>
      <c r="GV7" s="89"/>
      <c r="GW7" s="89"/>
      <c r="GX7" s="89"/>
      <c r="GY7" s="89"/>
      <c r="GZ7" s="89"/>
      <c r="HA7" s="89"/>
      <c r="HB7" s="89"/>
      <c r="HC7" s="89"/>
      <c r="HD7" s="89"/>
      <c r="HE7" s="89"/>
      <c r="HF7" s="89"/>
      <c r="HG7" s="89"/>
      <c r="HH7" s="89"/>
      <c r="HI7" s="89"/>
      <c r="HJ7" s="89"/>
      <c r="HK7" s="89"/>
      <c r="HL7" s="89"/>
      <c r="HM7" s="89"/>
      <c r="HN7" s="89"/>
      <c r="HO7" s="89"/>
      <c r="HP7" s="89"/>
      <c r="HQ7" s="89"/>
      <c r="HR7" s="89"/>
      <c r="HS7" s="89"/>
      <c r="HT7" s="89"/>
      <c r="HU7" s="89"/>
      <c r="HV7" s="89"/>
      <c r="HW7" s="89"/>
      <c r="HX7" s="89"/>
      <c r="HY7" s="89"/>
      <c r="HZ7" s="89"/>
      <c r="IA7" s="89"/>
      <c r="IB7" s="89"/>
      <c r="IC7" s="89"/>
      <c r="ID7" s="89"/>
      <c r="IE7" s="89"/>
      <c r="IF7" s="89"/>
      <c r="IG7" s="89"/>
      <c r="IH7" s="89"/>
      <c r="II7" s="89"/>
      <c r="IJ7" s="89"/>
      <c r="IK7" s="89"/>
      <c r="IL7" s="89"/>
      <c r="IM7" s="89"/>
      <c r="IN7" s="89"/>
      <c r="IO7" s="89"/>
      <c r="IP7" s="89"/>
    </row>
    <row r="8" spans="1:250" s="94" customFormat="1" ht="16.5" customHeight="1" thickBot="1">
      <c r="A8" s="341" t="s">
        <v>52</v>
      </c>
      <c r="B8" s="342"/>
      <c r="C8" s="342"/>
      <c r="D8" s="342"/>
      <c r="E8" s="342"/>
      <c r="F8" s="342"/>
      <c r="G8" s="342"/>
      <c r="H8" s="342"/>
      <c r="I8" s="342"/>
      <c r="J8" s="342"/>
      <c r="K8" s="342"/>
      <c r="L8" s="342"/>
      <c r="M8" s="342"/>
      <c r="N8" s="342"/>
      <c r="O8" s="342"/>
      <c r="P8" s="342"/>
      <c r="Q8" s="342"/>
      <c r="R8" s="342"/>
      <c r="S8" s="342"/>
      <c r="T8" s="342"/>
      <c r="U8" s="342"/>
      <c r="V8" s="342"/>
      <c r="W8" s="342"/>
      <c r="X8" s="342"/>
      <c r="Y8" s="342"/>
      <c r="Z8" s="342"/>
      <c r="AA8" s="342"/>
      <c r="AB8" s="342"/>
      <c r="AC8" s="342"/>
      <c r="AD8" s="342"/>
      <c r="AE8" s="343"/>
      <c r="AF8" s="89"/>
      <c r="AG8" s="89"/>
      <c r="AH8" s="89"/>
      <c r="AI8" s="89"/>
      <c r="AJ8" s="89"/>
      <c r="AK8" s="89"/>
      <c r="AL8" s="89"/>
      <c r="AM8" s="89"/>
      <c r="AN8" s="89"/>
      <c r="AO8" s="89"/>
      <c r="AP8" s="89"/>
      <c r="AQ8" s="89"/>
      <c r="AR8" s="89"/>
      <c r="AS8" s="89"/>
      <c r="AT8" s="89"/>
      <c r="AU8" s="89"/>
      <c r="AV8" s="89"/>
      <c r="AW8" s="89"/>
      <c r="AX8" s="89"/>
      <c r="AY8" s="89"/>
      <c r="AZ8" s="89"/>
      <c r="BA8" s="89"/>
      <c r="BB8" s="89"/>
      <c r="BC8" s="89"/>
      <c r="BD8" s="89"/>
      <c r="BE8" s="89"/>
      <c r="BF8" s="89"/>
      <c r="BG8" s="89"/>
      <c r="BH8" s="89"/>
      <c r="BI8" s="89"/>
      <c r="BJ8" s="89"/>
      <c r="BK8" s="89"/>
      <c r="BL8" s="89"/>
      <c r="BM8" s="89"/>
      <c r="BN8" s="89"/>
      <c r="BO8" s="89"/>
      <c r="BP8" s="89"/>
      <c r="BQ8" s="89"/>
      <c r="BR8" s="89"/>
      <c r="BS8" s="89"/>
      <c r="BT8" s="89"/>
      <c r="BU8" s="89"/>
      <c r="BV8" s="89"/>
      <c r="BW8" s="89"/>
      <c r="BX8" s="89"/>
      <c r="BY8" s="89"/>
      <c r="BZ8" s="89"/>
      <c r="CA8" s="89"/>
      <c r="CB8" s="89"/>
      <c r="CC8" s="89"/>
      <c r="CD8" s="89"/>
      <c r="CE8" s="89"/>
      <c r="CF8" s="89"/>
      <c r="CG8" s="89"/>
      <c r="CH8" s="89"/>
      <c r="CI8" s="89"/>
      <c r="CJ8" s="89"/>
      <c r="CK8" s="89"/>
      <c r="CL8" s="89"/>
      <c r="CM8" s="89"/>
      <c r="CN8" s="89"/>
      <c r="CO8" s="89"/>
      <c r="CP8" s="89"/>
      <c r="CQ8" s="89"/>
      <c r="CR8" s="89"/>
      <c r="CS8" s="89"/>
      <c r="CT8" s="89"/>
      <c r="CU8" s="89"/>
      <c r="CV8" s="89"/>
      <c r="CW8" s="89"/>
      <c r="CX8" s="89"/>
      <c r="CY8" s="89"/>
      <c r="CZ8" s="89"/>
      <c r="DA8" s="89"/>
      <c r="DB8" s="89"/>
      <c r="DC8" s="89"/>
      <c r="DD8" s="89"/>
      <c r="DE8" s="89"/>
      <c r="DF8" s="89"/>
      <c r="DG8" s="89"/>
      <c r="DH8" s="89"/>
      <c r="DI8" s="89"/>
      <c r="DJ8" s="89"/>
      <c r="DK8" s="89"/>
      <c r="DL8" s="89"/>
      <c r="DM8" s="89"/>
      <c r="DN8" s="89"/>
      <c r="DO8" s="89"/>
      <c r="DP8" s="89"/>
      <c r="DQ8" s="89"/>
      <c r="DR8" s="89"/>
      <c r="DS8" s="89"/>
      <c r="DT8" s="89"/>
      <c r="DU8" s="89"/>
      <c r="DV8" s="89"/>
      <c r="DW8" s="89"/>
      <c r="DX8" s="89"/>
      <c r="DY8" s="89"/>
      <c r="DZ8" s="89" t="s">
        <v>1880</v>
      </c>
      <c r="EA8" s="89"/>
      <c r="EB8" s="89"/>
      <c r="EC8" s="89"/>
      <c r="ED8" s="89" t="s">
        <v>92</v>
      </c>
      <c r="EE8" s="89"/>
      <c r="EF8" s="89"/>
      <c r="EG8" s="89">
        <v>6</v>
      </c>
      <c r="EH8" s="89">
        <v>6</v>
      </c>
      <c r="EI8" s="89">
        <v>6</v>
      </c>
      <c r="EJ8" s="89">
        <v>6</v>
      </c>
      <c r="EK8" s="90" t="s">
        <v>93</v>
      </c>
      <c r="EL8" s="90" t="s">
        <v>94</v>
      </c>
      <c r="EM8" s="90" t="s">
        <v>95</v>
      </c>
      <c r="EN8" s="90" t="s">
        <v>96</v>
      </c>
      <c r="EO8" s="89"/>
      <c r="EP8" s="90" t="s">
        <v>97</v>
      </c>
      <c r="EQ8" s="90">
        <v>2000</v>
      </c>
      <c r="ER8" s="90">
        <v>3</v>
      </c>
      <c r="ES8" s="90" t="s">
        <v>60</v>
      </c>
      <c r="ET8" s="91">
        <v>0.2</v>
      </c>
      <c r="EU8" s="90">
        <v>2</v>
      </c>
      <c r="EV8" s="90" t="s">
        <v>61</v>
      </c>
      <c r="EW8" s="90"/>
      <c r="EX8" s="90" t="s">
        <v>62</v>
      </c>
      <c r="EY8" s="91">
        <v>0.9</v>
      </c>
      <c r="EZ8" s="91">
        <v>0.05</v>
      </c>
      <c r="FA8" s="90"/>
      <c r="FB8" s="89"/>
      <c r="FC8" s="90" t="s">
        <v>76</v>
      </c>
      <c r="FD8" s="90"/>
      <c r="FE8" s="89"/>
      <c r="FF8" s="89"/>
      <c r="FG8" s="90" t="s">
        <v>48</v>
      </c>
      <c r="FH8" s="90" t="s">
        <v>48</v>
      </c>
      <c r="FI8" s="89"/>
      <c r="FJ8" s="89"/>
      <c r="FK8" s="90" t="s">
        <v>48</v>
      </c>
      <c r="FL8" s="90" t="s">
        <v>48</v>
      </c>
      <c r="FM8" s="89"/>
      <c r="FN8" s="89"/>
      <c r="FO8" s="89"/>
      <c r="FP8" s="89" t="s">
        <v>1754</v>
      </c>
      <c r="FQ8" s="89"/>
      <c r="FR8" s="89"/>
      <c r="FS8" s="89"/>
      <c r="FT8" s="89"/>
      <c r="FU8" s="89"/>
      <c r="FV8" s="89"/>
      <c r="FW8" s="89"/>
      <c r="FX8" s="89"/>
      <c r="FY8" s="89"/>
      <c r="FZ8" s="89"/>
      <c r="GA8" s="92" t="s">
        <v>89</v>
      </c>
      <c r="GB8" s="89"/>
      <c r="GC8" s="89"/>
      <c r="GD8" s="89"/>
      <c r="GE8" s="89"/>
      <c r="GF8" s="93" t="s">
        <v>65</v>
      </c>
      <c r="GG8" s="93" t="s">
        <v>66</v>
      </c>
      <c r="GH8" s="93" t="e">
        <f t="shared" ref="GH8:GL8" si="5">+IF(#REF!=2,0,0)</f>
        <v>#REF!</v>
      </c>
      <c r="GI8" s="93" t="e">
        <f t="shared" si="5"/>
        <v>#REF!</v>
      </c>
      <c r="GJ8" s="93" t="e">
        <f t="shared" si="5"/>
        <v>#REF!</v>
      </c>
      <c r="GK8" s="93" t="e">
        <f t="shared" si="5"/>
        <v>#REF!</v>
      </c>
      <c r="GL8" s="93" t="e">
        <f t="shared" si="5"/>
        <v>#REF!</v>
      </c>
      <c r="GM8" s="93" t="e">
        <f>+IF(#REF!=2,#REF!,0)</f>
        <v>#REF!</v>
      </c>
      <c r="GN8" s="93" t="e">
        <f t="shared" ref="GN8:GR8" si="6">+IF(#REF!=2,0,0)</f>
        <v>#REF!</v>
      </c>
      <c r="GO8" s="93" t="e">
        <f t="shared" si="6"/>
        <v>#REF!</v>
      </c>
      <c r="GP8" s="93" t="e">
        <f t="shared" si="6"/>
        <v>#REF!</v>
      </c>
      <c r="GQ8" s="93" t="e">
        <f t="shared" si="6"/>
        <v>#REF!</v>
      </c>
      <c r="GR8" s="93" t="e">
        <f t="shared" si="6"/>
        <v>#REF!</v>
      </c>
      <c r="GS8" s="93" t="e">
        <f>+IF(#REF!=2,#REF!,0)</f>
        <v>#REF!</v>
      </c>
      <c r="GT8" s="89"/>
      <c r="GU8" s="89"/>
      <c r="GV8" s="89"/>
      <c r="GW8" s="89"/>
      <c r="GX8" s="89"/>
      <c r="GY8" s="89"/>
      <c r="GZ8" s="89"/>
      <c r="HA8" s="89"/>
      <c r="HB8" s="89"/>
      <c r="HC8" s="89"/>
      <c r="HD8" s="89"/>
      <c r="HE8" s="89"/>
      <c r="HF8" s="89"/>
      <c r="HG8" s="89"/>
      <c r="HH8" s="89"/>
      <c r="HI8" s="89"/>
      <c r="HJ8" s="89"/>
      <c r="HK8" s="89"/>
      <c r="HL8" s="89"/>
      <c r="HM8" s="89"/>
      <c r="HN8" s="89"/>
      <c r="HO8" s="89"/>
      <c r="HP8" s="89"/>
      <c r="HQ8" s="89"/>
      <c r="HR8" s="89"/>
      <c r="HS8" s="89"/>
      <c r="HT8" s="89"/>
      <c r="HU8" s="89"/>
      <c r="HV8" s="89"/>
      <c r="HW8" s="89"/>
      <c r="HX8" s="89"/>
      <c r="HY8" s="89"/>
      <c r="HZ8" s="89"/>
      <c r="IA8" s="89"/>
      <c r="IB8" s="89"/>
      <c r="IC8" s="89"/>
      <c r="ID8" s="89"/>
      <c r="IE8" s="89"/>
      <c r="IF8" s="89"/>
      <c r="IG8" s="89"/>
      <c r="IH8" s="89"/>
      <c r="II8" s="89"/>
      <c r="IJ8" s="89"/>
      <c r="IK8" s="89"/>
      <c r="IL8" s="89"/>
      <c r="IM8" s="89"/>
      <c r="IN8" s="89"/>
      <c r="IO8" s="89"/>
      <c r="IP8" s="89"/>
    </row>
    <row r="9" spans="1:250" s="94" customFormat="1" ht="15.95" customHeight="1" thickBot="1">
      <c r="A9" s="209" t="s">
        <v>67</v>
      </c>
      <c r="B9" s="356"/>
      <c r="C9" s="356"/>
      <c r="D9" s="356"/>
      <c r="E9" s="356"/>
      <c r="F9" s="356"/>
      <c r="G9" s="356"/>
      <c r="H9" s="356"/>
      <c r="I9" s="356"/>
      <c r="J9" s="356"/>
      <c r="K9" s="356"/>
      <c r="L9" s="357"/>
      <c r="M9" s="276" t="s">
        <v>1755</v>
      </c>
      <c r="N9" s="356"/>
      <c r="O9" s="356"/>
      <c r="P9" s="356"/>
      <c r="Q9" s="356"/>
      <c r="R9" s="356"/>
      <c r="S9" s="356"/>
      <c r="T9" s="356"/>
      <c r="U9" s="356"/>
      <c r="V9" s="356"/>
      <c r="W9" s="357"/>
      <c r="X9" s="266" t="s">
        <v>1738</v>
      </c>
      <c r="Y9" s="337"/>
      <c r="Z9" s="337"/>
      <c r="AA9" s="337"/>
      <c r="AB9" s="337"/>
      <c r="AC9" s="337"/>
      <c r="AD9" s="337"/>
      <c r="AE9" s="338"/>
      <c r="AF9" s="89"/>
      <c r="AG9" s="89"/>
      <c r="AH9" s="89"/>
      <c r="AI9" s="89"/>
      <c r="AJ9" s="89"/>
      <c r="AK9" s="89"/>
      <c r="AL9" s="89"/>
      <c r="AM9" s="89"/>
      <c r="AN9" s="89"/>
      <c r="AO9" s="89"/>
      <c r="AP9" s="89"/>
      <c r="AQ9" s="89"/>
      <c r="AR9" s="89"/>
      <c r="AS9" s="89"/>
      <c r="AT9" s="89"/>
      <c r="AU9" s="89"/>
      <c r="AV9" s="89"/>
      <c r="AW9" s="89"/>
      <c r="AX9" s="89"/>
      <c r="AY9" s="89"/>
      <c r="AZ9" s="89"/>
      <c r="BA9" s="89"/>
      <c r="BB9" s="89"/>
      <c r="BC9" s="89"/>
      <c r="BD9" s="89"/>
      <c r="BE9" s="89"/>
      <c r="BF9" s="89"/>
      <c r="BG9" s="89"/>
      <c r="BH9" s="89"/>
      <c r="BI9" s="89"/>
      <c r="BJ9" s="89"/>
      <c r="BK9" s="89"/>
      <c r="BL9" s="89"/>
      <c r="BM9" s="89"/>
      <c r="BN9" s="89"/>
      <c r="BO9" s="89"/>
      <c r="BP9" s="89"/>
      <c r="BQ9" s="89"/>
      <c r="BR9" s="89"/>
      <c r="BS9" s="89"/>
      <c r="BT9" s="89"/>
      <c r="BU9" s="89"/>
      <c r="BV9" s="89"/>
      <c r="BW9" s="89"/>
      <c r="BX9" s="89"/>
      <c r="BY9" s="89"/>
      <c r="BZ9" s="89"/>
      <c r="CA9" s="89"/>
      <c r="CB9" s="89"/>
      <c r="CC9" s="89"/>
      <c r="CD9" s="89"/>
      <c r="CE9" s="89"/>
      <c r="CF9" s="89"/>
      <c r="CG9" s="89"/>
      <c r="CH9" s="89"/>
      <c r="CI9" s="89"/>
      <c r="CJ9" s="89"/>
      <c r="CK9" s="89"/>
      <c r="CL9" s="89"/>
      <c r="CM9" s="89"/>
      <c r="CN9" s="89"/>
      <c r="CO9" s="89"/>
      <c r="CP9" s="89"/>
      <c r="CQ9" s="89"/>
      <c r="CR9" s="89"/>
      <c r="CS9" s="89"/>
      <c r="CT9" s="89"/>
      <c r="CU9" s="89"/>
      <c r="CV9" s="89"/>
      <c r="CW9" s="89"/>
      <c r="CX9" s="89"/>
      <c r="CY9" s="89"/>
      <c r="CZ9" s="89"/>
      <c r="DA9" s="89"/>
      <c r="DB9" s="89"/>
      <c r="DC9" s="89"/>
      <c r="DD9" s="89"/>
      <c r="DE9" s="89"/>
      <c r="DF9" s="89"/>
      <c r="DG9" s="89"/>
      <c r="DH9" s="89"/>
      <c r="DI9" s="89"/>
      <c r="DJ9" s="89"/>
      <c r="DK9" s="89"/>
      <c r="DL9" s="89"/>
      <c r="DM9" s="89"/>
      <c r="DN9" s="89"/>
      <c r="DO9" s="89"/>
      <c r="DP9" s="89"/>
      <c r="DQ9" s="89"/>
      <c r="DR9" s="89"/>
      <c r="DS9" s="89"/>
      <c r="DT9" s="89"/>
      <c r="DU9" s="89"/>
      <c r="DV9" s="89"/>
      <c r="DW9" s="89"/>
      <c r="DX9" s="89"/>
      <c r="DY9" s="89"/>
      <c r="DZ9" s="89"/>
      <c r="EA9" s="89"/>
      <c r="EB9" s="89"/>
      <c r="EC9" s="89"/>
      <c r="ED9" s="89"/>
      <c r="EE9" s="89"/>
      <c r="EF9" s="89"/>
      <c r="EG9" s="89"/>
      <c r="EH9" s="89">
        <v>7</v>
      </c>
      <c r="EI9" s="89">
        <v>7</v>
      </c>
      <c r="EJ9" s="89">
        <v>7</v>
      </c>
      <c r="EK9" s="89"/>
      <c r="EL9" s="89"/>
      <c r="EM9" s="89"/>
      <c r="EN9" s="89"/>
      <c r="EO9" s="89"/>
      <c r="EP9" s="90" t="s">
        <v>105</v>
      </c>
      <c r="EQ9" s="90">
        <v>3000</v>
      </c>
      <c r="ER9" s="90">
        <v>4</v>
      </c>
      <c r="ES9" s="90"/>
      <c r="ET9" s="91">
        <v>0.25</v>
      </c>
      <c r="EU9" s="90">
        <v>3</v>
      </c>
      <c r="EV9" s="90" t="s">
        <v>74</v>
      </c>
      <c r="EW9" s="90"/>
      <c r="EX9" s="90" t="s">
        <v>75</v>
      </c>
      <c r="EY9" s="91">
        <v>0.85</v>
      </c>
      <c r="EZ9" s="91">
        <v>0.06</v>
      </c>
      <c r="FA9" s="90"/>
      <c r="FB9" s="89"/>
      <c r="FC9" s="90"/>
      <c r="FD9" s="96" t="str">
        <f>+IF(FD13="Crecer_Servicios","NyC_Servicios",IF(FD13="Madurar_Servicios","PyM_Servicios",IF(FD13="Proteger_Servicios","PyM_Servicios",IF(FD13="Nacer_Servicios","NyC_Servicios",IF(FD13="Proteger_Productivo","PyM_Productivo",IF(FD13="Nacer_Productivo","NyC_Productivo",IF(FD13="Madurar_Productivo","PyM_Productivo",IF(FD13="Crecer_Productivo","NyC_Productivo","Idea"))))))))</f>
        <v>Idea</v>
      </c>
      <c r="FE9" s="89"/>
      <c r="FF9" s="89"/>
      <c r="FG9" s="89"/>
      <c r="FH9" s="89"/>
      <c r="FI9" s="89"/>
      <c r="FJ9" s="89"/>
      <c r="FK9" s="89"/>
      <c r="FL9" s="89"/>
      <c r="FM9" s="89"/>
      <c r="FN9" s="89"/>
      <c r="FO9" s="89"/>
      <c r="FP9" s="89" t="s">
        <v>77</v>
      </c>
      <c r="FQ9" s="89"/>
      <c r="FR9" s="89"/>
      <c r="FS9" s="89"/>
      <c r="FT9" s="89"/>
      <c r="FU9" s="89"/>
      <c r="FV9" s="89"/>
      <c r="FW9" s="89"/>
      <c r="FX9" s="89"/>
      <c r="FY9" s="89"/>
      <c r="FZ9" s="89"/>
      <c r="GA9" s="92" t="s">
        <v>101</v>
      </c>
      <c r="GB9" s="89"/>
      <c r="GC9" s="89"/>
      <c r="GD9" s="89"/>
      <c r="GE9" s="89"/>
      <c r="GF9" s="93" t="s">
        <v>79</v>
      </c>
      <c r="GG9" s="93"/>
      <c r="GH9" s="93"/>
      <c r="GI9" s="93"/>
      <c r="GJ9" s="93"/>
      <c r="GK9" s="93"/>
      <c r="GL9" s="93"/>
      <c r="GM9" s="93"/>
      <c r="GN9" s="93"/>
      <c r="GO9" s="93"/>
      <c r="GP9" s="93"/>
      <c r="GQ9" s="89"/>
      <c r="GR9" s="89"/>
      <c r="GS9" s="89"/>
      <c r="GT9" s="89"/>
      <c r="GU9" s="89"/>
      <c r="GV9" s="89"/>
      <c r="GW9" s="89"/>
      <c r="GX9" s="89"/>
      <c r="GY9" s="89"/>
      <c r="GZ9" s="89"/>
      <c r="HA9" s="89"/>
      <c r="HB9" s="89"/>
      <c r="HC9" s="89"/>
      <c r="HD9" s="89"/>
      <c r="HE9" s="89"/>
      <c r="HF9" s="89"/>
      <c r="HG9" s="89"/>
      <c r="HH9" s="89"/>
      <c r="HI9" s="89"/>
      <c r="HJ9" s="89"/>
      <c r="HK9" s="89"/>
      <c r="HL9" s="89"/>
      <c r="HM9" s="89"/>
      <c r="HN9" s="89"/>
      <c r="HO9" s="89"/>
      <c r="HP9" s="89"/>
      <c r="HQ9" s="89"/>
      <c r="HR9" s="89"/>
      <c r="HS9" s="89"/>
      <c r="HT9" s="89"/>
      <c r="HU9" s="89"/>
      <c r="HV9" s="89"/>
      <c r="HW9" s="89"/>
      <c r="HX9" s="89"/>
      <c r="HY9" s="89"/>
      <c r="HZ9" s="89"/>
      <c r="IA9" s="89"/>
      <c r="IB9" s="89"/>
      <c r="IC9" s="89"/>
      <c r="ID9" s="89"/>
      <c r="IE9" s="89"/>
      <c r="IF9" s="89"/>
      <c r="IG9" s="89"/>
      <c r="IH9" s="89"/>
      <c r="II9" s="89"/>
      <c r="IJ9" s="89"/>
      <c r="IK9" s="89"/>
      <c r="IL9" s="89"/>
      <c r="IM9" s="89"/>
      <c r="IN9" s="89"/>
      <c r="IO9" s="89"/>
      <c r="IP9" s="89"/>
    </row>
    <row r="10" spans="1:250" s="94" customFormat="1" ht="20.100000000000001" customHeight="1" thickBot="1">
      <c r="A10" s="352"/>
      <c r="B10" s="353"/>
      <c r="C10" s="353"/>
      <c r="D10" s="353"/>
      <c r="E10" s="353"/>
      <c r="F10" s="353"/>
      <c r="G10" s="353"/>
      <c r="H10" s="353"/>
      <c r="I10" s="353"/>
      <c r="J10" s="353"/>
      <c r="K10" s="353"/>
      <c r="L10" s="354"/>
      <c r="M10" s="358"/>
      <c r="N10" s="359"/>
      <c r="O10" s="359"/>
      <c r="P10" s="359"/>
      <c r="Q10" s="359"/>
      <c r="R10" s="359"/>
      <c r="S10" s="359"/>
      <c r="T10" s="359"/>
      <c r="U10" s="359"/>
      <c r="V10" s="359"/>
      <c r="W10" s="272"/>
      <c r="X10" s="365"/>
      <c r="Y10" s="287"/>
      <c r="Z10" s="287"/>
      <c r="AA10" s="287"/>
      <c r="AB10" s="287"/>
      <c r="AC10" s="287"/>
      <c r="AD10" s="287"/>
      <c r="AE10" s="366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  <c r="BM10" s="89"/>
      <c r="BN10" s="89"/>
      <c r="BO10" s="89"/>
      <c r="BP10" s="89"/>
      <c r="BQ10" s="89"/>
      <c r="BR10" s="89"/>
      <c r="BS10" s="89"/>
      <c r="BT10" s="89"/>
      <c r="BU10" s="89"/>
      <c r="BV10" s="89"/>
      <c r="BW10" s="89"/>
      <c r="BX10" s="89"/>
      <c r="BY10" s="89"/>
      <c r="BZ10" s="89"/>
      <c r="CA10" s="89"/>
      <c r="CB10" s="89"/>
      <c r="CC10" s="89"/>
      <c r="CD10" s="89"/>
      <c r="CE10" s="89"/>
      <c r="CF10" s="89"/>
      <c r="CG10" s="89"/>
      <c r="CH10" s="89"/>
      <c r="CI10" s="89"/>
      <c r="CJ10" s="89"/>
      <c r="CK10" s="89"/>
      <c r="CL10" s="89"/>
      <c r="CM10" s="89"/>
      <c r="CN10" s="89"/>
      <c r="CO10" s="89"/>
      <c r="CP10" s="89"/>
      <c r="CQ10" s="89"/>
      <c r="CR10" s="89"/>
      <c r="CS10" s="89"/>
      <c r="CT10" s="89"/>
      <c r="CU10" s="89"/>
      <c r="CV10" s="89"/>
      <c r="CW10" s="89"/>
      <c r="CX10" s="89"/>
      <c r="CY10" s="89"/>
      <c r="CZ10" s="89"/>
      <c r="DA10" s="89"/>
      <c r="DB10" s="89"/>
      <c r="DC10" s="89"/>
      <c r="DD10" s="89"/>
      <c r="DE10" s="89"/>
      <c r="DF10" s="89"/>
      <c r="DG10" s="89"/>
      <c r="DH10" s="89"/>
      <c r="DI10" s="89"/>
      <c r="DJ10" s="89"/>
      <c r="DK10" s="89"/>
      <c r="DL10" s="89"/>
      <c r="DM10" s="89"/>
      <c r="DN10" s="89"/>
      <c r="DO10" s="89"/>
      <c r="DP10" s="89"/>
      <c r="DQ10" s="89"/>
      <c r="DR10" s="89"/>
      <c r="DS10" s="89"/>
      <c r="DT10" s="89"/>
      <c r="DU10" s="89"/>
      <c r="DV10" s="89"/>
      <c r="DW10" s="89"/>
      <c r="DX10" s="89"/>
      <c r="DY10" s="89"/>
      <c r="DZ10" s="89"/>
      <c r="EA10" s="89"/>
      <c r="EB10" s="89"/>
      <c r="EC10" s="89"/>
      <c r="ED10" s="89"/>
      <c r="EE10" s="89"/>
      <c r="EF10" s="89"/>
      <c r="EG10" s="89"/>
      <c r="EH10" s="89">
        <v>8</v>
      </c>
      <c r="EI10" s="89">
        <v>8</v>
      </c>
      <c r="EJ10" s="89">
        <v>8</v>
      </c>
      <c r="EK10" s="89"/>
      <c r="EL10" s="89"/>
      <c r="EM10" s="89"/>
      <c r="EN10" s="89"/>
      <c r="EO10" s="90"/>
      <c r="EP10" s="90" t="s">
        <v>111</v>
      </c>
      <c r="EQ10" s="90">
        <v>4000</v>
      </c>
      <c r="ER10" s="90">
        <v>5</v>
      </c>
      <c r="ES10" s="90"/>
      <c r="ET10" s="91">
        <v>0.3</v>
      </c>
      <c r="EU10" s="90">
        <v>4</v>
      </c>
      <c r="EV10" s="90" t="s">
        <v>86</v>
      </c>
      <c r="EW10" s="90"/>
      <c r="EX10" s="90" t="s">
        <v>87</v>
      </c>
      <c r="EY10" s="91">
        <v>0.8</v>
      </c>
      <c r="EZ10" s="91">
        <v>7.0000000000000007E-2</v>
      </c>
      <c r="FA10" s="90"/>
      <c r="FB10" s="90"/>
      <c r="FC10" s="90"/>
      <c r="FD10" s="89">
        <f>+IF(FD9="NyC_Servicios",2,IF(FD9="NyC_Productivo",4,IF(FD9="PyM_Productivo",2,IF(FD9="PyM_Servicios",0,0))))</f>
        <v>0</v>
      </c>
      <c r="FE10" s="89"/>
      <c r="FF10" s="89"/>
      <c r="FG10" s="89"/>
      <c r="FH10" s="89"/>
      <c r="FI10" s="89"/>
      <c r="FJ10" s="89"/>
      <c r="FK10" s="89"/>
      <c r="FL10" s="89"/>
      <c r="FM10" s="89"/>
      <c r="FN10" s="89"/>
      <c r="FO10" s="89"/>
      <c r="FP10" s="89" t="s">
        <v>88</v>
      </c>
      <c r="FQ10" s="89"/>
      <c r="FR10" s="89"/>
      <c r="FS10" s="89"/>
      <c r="FT10" s="90">
        <f>IF(AND(A13="Crecer",P13="Comercio (compras/ventas)"),"NyC_Servicios",IF(AND(A13="Crecer",P13="Servicios"),"NyC_Servicios",IF(AND(A13="Crecer",P13="Turismo"),"NyC_Servicios",IF(AND(A13="Crecer",P13="Agricola y afines"),"NyC_Productivo",IF(AND(A13="Crecer",P13="Manufactura (Producción)"),"NyC_Productivo",0)))))</f>
        <v>0</v>
      </c>
      <c r="FU10" s="89"/>
      <c r="FV10" s="89"/>
      <c r="FW10" s="89"/>
      <c r="FX10" s="89"/>
      <c r="FY10" s="89"/>
      <c r="FZ10" s="89"/>
      <c r="GA10" s="95" t="s">
        <v>109</v>
      </c>
      <c r="GB10" s="89"/>
      <c r="GC10" s="89"/>
      <c r="GD10" s="89"/>
      <c r="GE10" s="89"/>
      <c r="GF10" s="93" t="s">
        <v>90</v>
      </c>
      <c r="GG10" s="93"/>
      <c r="GH10" s="93"/>
      <c r="GI10" s="93"/>
      <c r="GJ10" s="93"/>
      <c r="GK10" s="93"/>
      <c r="GL10" s="93"/>
      <c r="GM10" s="93"/>
      <c r="GN10" s="93"/>
      <c r="GO10" s="93"/>
      <c r="GP10" s="93"/>
      <c r="GQ10" s="89"/>
      <c r="GR10" s="89" t="e">
        <f>+GK22*-1</f>
        <v>#REF!</v>
      </c>
      <c r="GS10" s="97" t="e">
        <f t="shared" ref="GS10:GX10" si="7">+GL28</f>
        <v>#REF!</v>
      </c>
      <c r="GT10" s="97" t="e">
        <f t="shared" si="7"/>
        <v>#REF!</v>
      </c>
      <c r="GU10" s="97" t="e">
        <f t="shared" si="7"/>
        <v>#REF!</v>
      </c>
      <c r="GV10" s="97" t="e">
        <f t="shared" si="7"/>
        <v>#REF!</v>
      </c>
      <c r="GW10" s="97" t="e">
        <f t="shared" si="7"/>
        <v>#REF!</v>
      </c>
      <c r="GX10" s="97" t="e">
        <f t="shared" si="7"/>
        <v>#REF!</v>
      </c>
      <c r="GY10" s="89"/>
      <c r="GZ10" s="89"/>
      <c r="HA10" s="89"/>
      <c r="HB10" s="89"/>
      <c r="HC10" s="89"/>
      <c r="HD10" s="89"/>
      <c r="HE10" s="89"/>
      <c r="HF10" s="89"/>
      <c r="HG10" s="89"/>
      <c r="HH10" s="89"/>
      <c r="HI10" s="89"/>
      <c r="HJ10" s="89"/>
      <c r="HK10" s="89"/>
      <c r="HL10" s="98"/>
      <c r="HM10" s="89"/>
      <c r="HN10" s="89"/>
      <c r="HO10" s="89"/>
      <c r="HP10" s="89"/>
      <c r="HQ10" s="89"/>
      <c r="HR10" s="89"/>
      <c r="HS10" s="89"/>
      <c r="HT10" s="89"/>
      <c r="HU10" s="89"/>
      <c r="HV10" s="89"/>
      <c r="HW10" s="89"/>
      <c r="HX10" s="89"/>
      <c r="HY10" s="89"/>
      <c r="HZ10" s="89"/>
      <c r="IA10" s="89"/>
      <c r="IB10" s="89"/>
      <c r="IC10" s="89"/>
      <c r="ID10" s="89"/>
      <c r="IE10" s="89"/>
      <c r="IF10" s="89"/>
      <c r="IG10" s="89"/>
      <c r="IH10" s="89"/>
      <c r="II10" s="89"/>
      <c r="IJ10" s="89"/>
      <c r="IK10" s="89"/>
      <c r="IL10" s="89"/>
      <c r="IM10" s="89"/>
      <c r="IN10" s="89"/>
      <c r="IO10" s="89"/>
      <c r="IP10" s="89"/>
    </row>
    <row r="11" spans="1:250" s="94" customFormat="1" ht="14.25" customHeight="1" thickBot="1">
      <c r="A11" s="341" t="s">
        <v>91</v>
      </c>
      <c r="B11" s="342"/>
      <c r="C11" s="342"/>
      <c r="D11" s="342"/>
      <c r="E11" s="342"/>
      <c r="F11" s="342"/>
      <c r="G11" s="342"/>
      <c r="H11" s="342"/>
      <c r="I11" s="342"/>
      <c r="J11" s="342"/>
      <c r="K11" s="342"/>
      <c r="L11" s="342"/>
      <c r="M11" s="342"/>
      <c r="N11" s="342"/>
      <c r="O11" s="342"/>
      <c r="P11" s="342"/>
      <c r="Q11" s="342"/>
      <c r="R11" s="342"/>
      <c r="S11" s="342"/>
      <c r="T11" s="342"/>
      <c r="U11" s="342"/>
      <c r="V11" s="342"/>
      <c r="W11" s="342"/>
      <c r="X11" s="342"/>
      <c r="Y11" s="342"/>
      <c r="Z11" s="342"/>
      <c r="AA11" s="342"/>
      <c r="AB11" s="342"/>
      <c r="AC11" s="342"/>
      <c r="AD11" s="342"/>
      <c r="AE11" s="343"/>
      <c r="AF11" s="89"/>
      <c r="AG11" s="89"/>
      <c r="AH11" s="89"/>
      <c r="AI11" s="355"/>
      <c r="AJ11" s="351"/>
      <c r="AK11" s="351"/>
      <c r="AL11" s="351"/>
      <c r="AM11" s="351"/>
      <c r="AN11" s="351"/>
      <c r="AO11" s="351"/>
      <c r="AP11" s="351"/>
      <c r="AQ11" s="350"/>
      <c r="AR11" s="351"/>
      <c r="AS11" s="351"/>
      <c r="AT11" s="351"/>
      <c r="AU11" s="351"/>
      <c r="AV11" s="351"/>
      <c r="AW11" s="89"/>
      <c r="AX11" s="89"/>
      <c r="AY11" s="89"/>
      <c r="AZ11" s="89"/>
      <c r="BA11" s="89"/>
      <c r="BB11" s="89"/>
      <c r="BC11" s="89"/>
      <c r="BD11" s="89"/>
      <c r="BE11" s="89"/>
      <c r="BF11" s="89"/>
      <c r="BG11" s="89"/>
      <c r="BH11" s="89"/>
      <c r="BI11" s="89"/>
      <c r="BJ11" s="89"/>
      <c r="BK11" s="89"/>
      <c r="BL11" s="89"/>
      <c r="BM11" s="89"/>
      <c r="BN11" s="89"/>
      <c r="BO11" s="89"/>
      <c r="BP11" s="89"/>
      <c r="BQ11" s="89"/>
      <c r="BR11" s="89"/>
      <c r="BS11" s="89"/>
      <c r="BT11" s="89"/>
      <c r="BU11" s="89"/>
      <c r="BV11" s="89"/>
      <c r="BW11" s="89"/>
      <c r="BX11" s="89"/>
      <c r="BY11" s="89"/>
      <c r="BZ11" s="89"/>
      <c r="CA11" s="89"/>
      <c r="CB11" s="89"/>
      <c r="CC11" s="89"/>
      <c r="CD11" s="89"/>
      <c r="CE11" s="89"/>
      <c r="CF11" s="89"/>
      <c r="CG11" s="89"/>
      <c r="CH11" s="89"/>
      <c r="CI11" s="89"/>
      <c r="CJ11" s="89"/>
      <c r="CK11" s="89"/>
      <c r="CL11" s="89"/>
      <c r="CM11" s="89"/>
      <c r="CN11" s="89"/>
      <c r="CO11" s="89"/>
      <c r="CP11" s="89"/>
      <c r="CQ11" s="89"/>
      <c r="CR11" s="89"/>
      <c r="CS11" s="89"/>
      <c r="CT11" s="89"/>
      <c r="CU11" s="89"/>
      <c r="CV11" s="89"/>
      <c r="CW11" s="89"/>
      <c r="CX11" s="89"/>
      <c r="CY11" s="89"/>
      <c r="CZ11" s="89"/>
      <c r="DA11" s="89"/>
      <c r="DB11" s="89"/>
      <c r="DC11" s="89"/>
      <c r="DD11" s="89"/>
      <c r="DE11" s="89"/>
      <c r="DF11" s="89"/>
      <c r="DG11" s="89"/>
      <c r="DH11" s="89"/>
      <c r="DI11" s="89"/>
      <c r="DJ11" s="89"/>
      <c r="DK11" s="89"/>
      <c r="DL11" s="89"/>
      <c r="DM11" s="89"/>
      <c r="DN11" s="89"/>
      <c r="DO11" s="89"/>
      <c r="DP11" s="89"/>
      <c r="DQ11" s="89"/>
      <c r="DR11" s="89"/>
      <c r="DS11" s="89"/>
      <c r="DT11" s="89"/>
      <c r="DU11" s="89"/>
      <c r="DV11" s="89"/>
      <c r="DW11" s="89"/>
      <c r="DX11" s="89"/>
      <c r="DY11" s="89"/>
      <c r="DZ11" s="89"/>
      <c r="EA11" s="89"/>
      <c r="EB11" s="89"/>
      <c r="EC11" s="89"/>
      <c r="ED11" s="89"/>
      <c r="EE11" s="89"/>
      <c r="EF11" s="89"/>
      <c r="EG11" s="89"/>
      <c r="EH11" s="89">
        <v>9</v>
      </c>
      <c r="EI11" s="89">
        <v>9</v>
      </c>
      <c r="EJ11" s="89">
        <v>9</v>
      </c>
      <c r="EK11" s="89"/>
      <c r="EL11" s="89"/>
      <c r="EM11" s="89"/>
      <c r="EN11" s="89"/>
      <c r="EO11" s="89"/>
      <c r="EP11" s="90" t="s">
        <v>118</v>
      </c>
      <c r="EQ11" s="90">
        <v>5000</v>
      </c>
      <c r="ER11" s="90">
        <v>6</v>
      </c>
      <c r="ES11" s="90"/>
      <c r="ET11" s="91">
        <v>0.35</v>
      </c>
      <c r="EU11" s="90">
        <v>5</v>
      </c>
      <c r="EV11" s="90" t="s">
        <v>98</v>
      </c>
      <c r="EW11" s="90"/>
      <c r="EX11" s="90" t="s">
        <v>99</v>
      </c>
      <c r="EY11" s="91">
        <v>0.75</v>
      </c>
      <c r="EZ11" s="91">
        <v>0.08</v>
      </c>
      <c r="FA11" s="90"/>
      <c r="FB11" s="90"/>
      <c r="FC11" s="90"/>
      <c r="FD11" s="89"/>
      <c r="FE11" s="89"/>
      <c r="FF11" s="89"/>
      <c r="FG11" s="89"/>
      <c r="FH11" s="89"/>
      <c r="FI11" s="89"/>
      <c r="FJ11" s="89"/>
      <c r="FK11" s="89"/>
      <c r="FL11" s="89"/>
      <c r="FM11" s="89"/>
      <c r="FN11" s="89"/>
      <c r="FO11" s="89"/>
      <c r="FP11" s="89" t="s">
        <v>100</v>
      </c>
      <c r="FQ11" s="89"/>
      <c r="FR11" s="89"/>
      <c r="FS11" s="89"/>
      <c r="FT11" s="90">
        <f>+IF(AND(A13="Proteger",P13="Comercio (compras/ventas)"),"PyM_Servicios",IF(AND(A13="Proteger",P13="Servicios"),"PyM_Servicios",IF(AND(A13="Proteger",P13="Turismo"),"PyM_Servicios",IF(AND(A13="Proteger",P13="Agricola y afines"),"PyM_Productivo",IF(AND(A13="Proteger",P13="Manufactura (Producción)"),"PyM_Productivo",0)))))</f>
        <v>0</v>
      </c>
      <c r="FU11" s="89"/>
      <c r="FV11" s="89"/>
      <c r="FW11" s="89"/>
      <c r="FX11" s="89"/>
      <c r="FY11" s="89"/>
      <c r="FZ11" s="89"/>
      <c r="GA11" s="95" t="s">
        <v>114</v>
      </c>
      <c r="GB11" s="89"/>
      <c r="GC11" s="89"/>
      <c r="GD11" s="89"/>
      <c r="GE11" s="89"/>
      <c r="GF11" s="93" t="s">
        <v>1758</v>
      </c>
      <c r="GG11" s="93"/>
      <c r="GH11" s="93"/>
      <c r="GI11" s="93"/>
      <c r="GJ11" s="93"/>
      <c r="GK11" s="93"/>
      <c r="GL11" s="93"/>
      <c r="GM11" s="93"/>
      <c r="GN11" s="93"/>
      <c r="GO11" s="93"/>
      <c r="GP11" s="93"/>
      <c r="GQ11" s="89"/>
      <c r="GR11" s="89" t="e">
        <f>+GK22*-1</f>
        <v>#REF!</v>
      </c>
      <c r="GS11" s="97" t="e">
        <f t="shared" ref="GS11:GX11" si="8">+GS10</f>
        <v>#REF!</v>
      </c>
      <c r="GT11" s="97" t="e">
        <f t="shared" si="8"/>
        <v>#REF!</v>
      </c>
      <c r="GU11" s="97" t="e">
        <f t="shared" si="8"/>
        <v>#REF!</v>
      </c>
      <c r="GV11" s="97" t="e">
        <f t="shared" si="8"/>
        <v>#REF!</v>
      </c>
      <c r="GW11" s="97" t="e">
        <f t="shared" si="8"/>
        <v>#REF!</v>
      </c>
      <c r="GX11" s="97" t="e">
        <f t="shared" si="8"/>
        <v>#REF!</v>
      </c>
      <c r="GY11" s="97" t="e">
        <f t="shared" ref="GY11:HD11" si="9">+GS28</f>
        <v>#REF!</v>
      </c>
      <c r="GZ11" s="97" t="e">
        <f t="shared" si="9"/>
        <v>#REF!</v>
      </c>
      <c r="HA11" s="97" t="e">
        <f t="shared" si="9"/>
        <v>#REF!</v>
      </c>
      <c r="HB11" s="97" t="e">
        <f t="shared" si="9"/>
        <v>#REF!</v>
      </c>
      <c r="HC11" s="97" t="e">
        <f t="shared" si="9"/>
        <v>#REF!</v>
      </c>
      <c r="HD11" s="97" t="e">
        <f t="shared" si="9"/>
        <v>#REF!</v>
      </c>
      <c r="HE11" s="89"/>
      <c r="HF11" s="89"/>
      <c r="HG11" s="89"/>
      <c r="HH11" s="89"/>
      <c r="HI11" s="89"/>
      <c r="HJ11" s="89"/>
      <c r="HK11" s="89"/>
      <c r="HL11" s="89"/>
      <c r="HM11" s="89"/>
      <c r="HN11" s="89"/>
      <c r="HO11" s="89"/>
      <c r="HP11" s="89"/>
      <c r="HQ11" s="89"/>
      <c r="HR11" s="89"/>
      <c r="HS11" s="89"/>
      <c r="HT11" s="89"/>
      <c r="HU11" s="89"/>
      <c r="HV11" s="89"/>
      <c r="HW11" s="89"/>
      <c r="HX11" s="89"/>
      <c r="HY11" s="89"/>
      <c r="HZ11" s="89"/>
      <c r="IA11" s="89"/>
      <c r="IB11" s="89"/>
      <c r="IC11" s="89"/>
      <c r="ID11" s="89"/>
      <c r="IE11" s="89"/>
      <c r="IF11" s="89"/>
      <c r="IG11" s="89"/>
      <c r="IH11" s="89"/>
      <c r="II11" s="89"/>
      <c r="IJ11" s="89"/>
      <c r="IK11" s="89"/>
      <c r="IL11" s="89"/>
      <c r="IM11" s="89"/>
      <c r="IN11" s="89"/>
      <c r="IO11" s="89"/>
      <c r="IP11" s="89"/>
    </row>
    <row r="12" spans="1:250" s="94" customFormat="1" ht="15.95" customHeight="1" thickBot="1">
      <c r="A12" s="209" t="s">
        <v>102</v>
      </c>
      <c r="B12" s="210"/>
      <c r="C12" s="210"/>
      <c r="D12" s="210"/>
      <c r="E12" s="210"/>
      <c r="F12" s="210"/>
      <c r="G12" s="210"/>
      <c r="H12" s="210"/>
      <c r="I12" s="210"/>
      <c r="J12" s="210"/>
      <c r="K12" s="210"/>
      <c r="L12" s="210"/>
      <c r="M12" s="222"/>
      <c r="N12" s="266" t="s">
        <v>103</v>
      </c>
      <c r="O12" s="210"/>
      <c r="P12" s="210"/>
      <c r="Q12" s="210"/>
      <c r="R12" s="210"/>
      <c r="S12" s="210"/>
      <c r="T12" s="210"/>
      <c r="U12" s="210"/>
      <c r="V12" s="210"/>
      <c r="W12" s="222"/>
      <c r="X12" s="276" t="s">
        <v>104</v>
      </c>
      <c r="Y12" s="210"/>
      <c r="Z12" s="210"/>
      <c r="AA12" s="210"/>
      <c r="AB12" s="210"/>
      <c r="AC12" s="210"/>
      <c r="AD12" s="210"/>
      <c r="AE12" s="211"/>
      <c r="AF12" s="89"/>
      <c r="AG12" s="89"/>
      <c r="AH12" s="89"/>
      <c r="AI12" s="355"/>
      <c r="AJ12" s="351"/>
      <c r="AK12" s="351"/>
      <c r="AL12" s="351"/>
      <c r="AM12" s="351"/>
      <c r="AN12" s="351"/>
      <c r="AO12" s="351"/>
      <c r="AP12" s="351"/>
      <c r="AQ12" s="350"/>
      <c r="AR12" s="351"/>
      <c r="AS12" s="351"/>
      <c r="AT12" s="351"/>
      <c r="AU12" s="351"/>
      <c r="AV12" s="351"/>
      <c r="AW12" s="89"/>
      <c r="AX12" s="89"/>
      <c r="AY12" s="89"/>
      <c r="AZ12" s="89"/>
      <c r="BA12" s="89"/>
      <c r="BB12" s="89"/>
      <c r="BC12" s="89"/>
      <c r="BD12" s="89"/>
      <c r="BE12" s="89"/>
      <c r="BF12" s="89"/>
      <c r="BG12" s="89"/>
      <c r="BH12" s="89"/>
      <c r="BI12" s="89"/>
      <c r="BJ12" s="89"/>
      <c r="BK12" s="89"/>
      <c r="BL12" s="89"/>
      <c r="BM12" s="89"/>
      <c r="BN12" s="89"/>
      <c r="BO12" s="89"/>
      <c r="BP12" s="89"/>
      <c r="BQ12" s="89"/>
      <c r="BR12" s="89"/>
      <c r="BS12" s="89"/>
      <c r="BT12" s="89"/>
      <c r="BU12" s="89"/>
      <c r="BV12" s="89"/>
      <c r="BW12" s="89"/>
      <c r="BX12" s="89"/>
      <c r="BY12" s="89"/>
      <c r="BZ12" s="89"/>
      <c r="CA12" s="89"/>
      <c r="CB12" s="89"/>
      <c r="CC12" s="89"/>
      <c r="CD12" s="89"/>
      <c r="CE12" s="89"/>
      <c r="CF12" s="89"/>
      <c r="CG12" s="89"/>
      <c r="CH12" s="89"/>
      <c r="CI12" s="89"/>
      <c r="CJ12" s="89"/>
      <c r="CK12" s="89"/>
      <c r="CL12" s="89"/>
      <c r="CM12" s="89"/>
      <c r="CN12" s="89"/>
      <c r="CO12" s="89"/>
      <c r="CP12" s="89"/>
      <c r="CQ12" s="89"/>
      <c r="CR12" s="89"/>
      <c r="CS12" s="89"/>
      <c r="CT12" s="89"/>
      <c r="CU12" s="89"/>
      <c r="CV12" s="89"/>
      <c r="CW12" s="89"/>
      <c r="CX12" s="89"/>
      <c r="CY12" s="89"/>
      <c r="CZ12" s="89"/>
      <c r="DA12" s="89"/>
      <c r="DB12" s="89"/>
      <c r="DC12" s="89"/>
      <c r="DD12" s="89"/>
      <c r="DE12" s="89"/>
      <c r="DF12" s="89"/>
      <c r="DG12" s="89"/>
      <c r="DH12" s="89"/>
      <c r="DI12" s="89"/>
      <c r="DJ12" s="89"/>
      <c r="DK12" s="89"/>
      <c r="DL12" s="89"/>
      <c r="DM12" s="89"/>
      <c r="DN12" s="89"/>
      <c r="DO12" s="89"/>
      <c r="DP12" s="89"/>
      <c r="DQ12" s="89"/>
      <c r="DR12" s="89"/>
      <c r="DS12" s="89"/>
      <c r="DT12" s="89"/>
      <c r="DU12" s="89"/>
      <c r="DV12" s="89"/>
      <c r="DW12" s="89"/>
      <c r="DX12" s="89"/>
      <c r="DY12" s="89"/>
      <c r="DZ12" s="89"/>
      <c r="EA12" s="89"/>
      <c r="EB12" s="89"/>
      <c r="EC12" s="89"/>
      <c r="ED12" s="89"/>
      <c r="EE12" s="89"/>
      <c r="EF12" s="89"/>
      <c r="EG12" s="89"/>
      <c r="EH12" s="89">
        <v>10</v>
      </c>
      <c r="EI12" s="89">
        <v>10</v>
      </c>
      <c r="EJ12" s="89">
        <v>10</v>
      </c>
      <c r="EK12" s="89"/>
      <c r="EL12" s="89"/>
      <c r="EM12" s="89"/>
      <c r="EN12" s="89"/>
      <c r="EO12" s="89"/>
      <c r="EP12" s="90" t="s">
        <v>123</v>
      </c>
      <c r="EQ12" s="90">
        <v>6000</v>
      </c>
      <c r="ER12" s="90">
        <v>7</v>
      </c>
      <c r="ES12" s="90"/>
      <c r="ET12" s="91">
        <v>0.4</v>
      </c>
      <c r="EU12" s="90">
        <v>6</v>
      </c>
      <c r="EV12" s="90" t="s">
        <v>106</v>
      </c>
      <c r="EW12" s="90"/>
      <c r="EX12" s="90" t="s">
        <v>107</v>
      </c>
      <c r="EY12" s="91">
        <v>0.7</v>
      </c>
      <c r="EZ12" s="91">
        <v>0.09</v>
      </c>
      <c r="FA12" s="90"/>
      <c r="FB12" s="90"/>
      <c r="FC12" s="90"/>
      <c r="FD12" s="90"/>
      <c r="FE12" s="89"/>
      <c r="FF12" s="89"/>
      <c r="FG12" s="99" t="s">
        <v>28</v>
      </c>
      <c r="FH12" s="89"/>
      <c r="FI12" s="89"/>
      <c r="FJ12" s="89"/>
      <c r="FK12" s="89"/>
      <c r="FL12" s="89"/>
      <c r="FM12" s="89"/>
      <c r="FN12" s="89"/>
      <c r="FO12" s="89"/>
      <c r="FP12" s="89" t="s">
        <v>108</v>
      </c>
      <c r="FQ12" s="89"/>
      <c r="FR12" s="89"/>
      <c r="FS12" s="89"/>
      <c r="FT12" s="90">
        <f>+IF(AND(A13="Madurar",P13="Comercio (compras/ventas)"),"PyM_Servicios",IF(AND(A13="Madurar",P13="Servicios"),"PyM_Servicios",IF(AND(A13="Madurar",P13="Turismo"),"PyM_Servicios",IF(AND(A13="Madurar",P13="Agricola y afines"),"PyM_Productivo",IF(AND(A13="Madurar",P13="Manufactura (Producción)"),"PyM_Productivo",0)))))</f>
        <v>0</v>
      </c>
      <c r="FU12" s="89"/>
      <c r="FV12" s="89"/>
      <c r="FW12" s="89"/>
      <c r="FX12" s="89"/>
      <c r="FY12" s="89"/>
      <c r="FZ12" s="89"/>
      <c r="GA12" s="92" t="s">
        <v>121</v>
      </c>
      <c r="GB12" s="89"/>
      <c r="GC12" s="89"/>
      <c r="GD12" s="89"/>
      <c r="GE12" s="89"/>
      <c r="GF12" s="93" t="s">
        <v>110</v>
      </c>
      <c r="GG12" s="93"/>
      <c r="GH12" s="93"/>
      <c r="GI12" s="93"/>
      <c r="GJ12" s="93"/>
      <c r="GK12" s="93"/>
      <c r="GL12" s="93"/>
      <c r="GM12" s="93"/>
      <c r="GN12" s="93"/>
      <c r="GO12" s="93"/>
      <c r="GP12" s="93"/>
      <c r="GQ12" s="89"/>
      <c r="GR12" s="89" t="e">
        <f>+GK22*-1</f>
        <v>#REF!</v>
      </c>
      <c r="GS12" s="97" t="e">
        <f t="shared" ref="GS12:HD12" si="10">+GS11</f>
        <v>#REF!</v>
      </c>
      <c r="GT12" s="97" t="e">
        <f t="shared" si="10"/>
        <v>#REF!</v>
      </c>
      <c r="GU12" s="97" t="e">
        <f t="shared" si="10"/>
        <v>#REF!</v>
      </c>
      <c r="GV12" s="97" t="e">
        <f t="shared" si="10"/>
        <v>#REF!</v>
      </c>
      <c r="GW12" s="97" t="e">
        <f t="shared" si="10"/>
        <v>#REF!</v>
      </c>
      <c r="GX12" s="97" t="e">
        <f t="shared" si="10"/>
        <v>#REF!</v>
      </c>
      <c r="GY12" s="97" t="e">
        <f t="shared" si="10"/>
        <v>#REF!</v>
      </c>
      <c r="GZ12" s="97" t="e">
        <f t="shared" si="10"/>
        <v>#REF!</v>
      </c>
      <c r="HA12" s="97" t="e">
        <f t="shared" si="10"/>
        <v>#REF!</v>
      </c>
      <c r="HB12" s="97" t="e">
        <f t="shared" si="10"/>
        <v>#REF!</v>
      </c>
      <c r="HC12" s="97" t="e">
        <f t="shared" si="10"/>
        <v>#REF!</v>
      </c>
      <c r="HD12" s="97" t="e">
        <f t="shared" si="10"/>
        <v>#REF!</v>
      </c>
      <c r="HE12" s="97" t="e">
        <f t="shared" ref="HE12:HJ12" si="11">+HA28</f>
        <v>#REF!</v>
      </c>
      <c r="HF12" s="97" t="e">
        <f t="shared" si="11"/>
        <v>#REF!</v>
      </c>
      <c r="HG12" s="97" t="e">
        <f t="shared" si="11"/>
        <v>#REF!</v>
      </c>
      <c r="HH12" s="97" t="e">
        <f t="shared" si="11"/>
        <v>#REF!</v>
      </c>
      <c r="HI12" s="97" t="e">
        <f t="shared" si="11"/>
        <v>#REF!</v>
      </c>
      <c r="HJ12" s="97" t="e">
        <f t="shared" si="11"/>
        <v>#REF!</v>
      </c>
      <c r="HK12" s="89"/>
      <c r="HL12" s="89"/>
      <c r="HM12" s="89"/>
      <c r="HN12" s="89"/>
      <c r="HO12" s="89"/>
      <c r="HP12" s="89"/>
      <c r="HQ12" s="89"/>
      <c r="HR12" s="89"/>
      <c r="HS12" s="89"/>
      <c r="HT12" s="89"/>
      <c r="HU12" s="89"/>
      <c r="HV12" s="89"/>
      <c r="HW12" s="89"/>
      <c r="HX12" s="89"/>
      <c r="HY12" s="89"/>
      <c r="HZ12" s="89"/>
      <c r="IA12" s="89"/>
      <c r="IB12" s="89"/>
      <c r="IC12" s="89"/>
      <c r="ID12" s="89"/>
      <c r="IE12" s="89"/>
      <c r="IF12" s="89"/>
      <c r="IG12" s="89"/>
      <c r="IH12" s="89"/>
      <c r="II12" s="89"/>
      <c r="IJ12" s="89"/>
      <c r="IK12" s="89"/>
      <c r="IL12" s="89"/>
      <c r="IM12" s="89"/>
      <c r="IN12" s="89"/>
      <c r="IO12" s="89"/>
      <c r="IP12" s="89"/>
    </row>
    <row r="13" spans="1:250" s="94" customFormat="1" ht="20.100000000000001" customHeight="1" thickBot="1">
      <c r="A13" s="333"/>
      <c r="B13" s="216"/>
      <c r="C13" s="216"/>
      <c r="D13" s="216"/>
      <c r="E13" s="216"/>
      <c r="F13" s="216"/>
      <c r="G13" s="216"/>
      <c r="H13" s="216"/>
      <c r="I13" s="216"/>
      <c r="J13" s="216"/>
      <c r="K13" s="216"/>
      <c r="L13" s="216"/>
      <c r="M13" s="219"/>
      <c r="N13" s="334"/>
      <c r="O13" s="330"/>
      <c r="P13" s="330"/>
      <c r="Q13" s="330"/>
      <c r="R13" s="330"/>
      <c r="S13" s="330"/>
      <c r="T13" s="330"/>
      <c r="U13" s="330"/>
      <c r="V13" s="330"/>
      <c r="W13" s="331"/>
      <c r="X13" s="220"/>
      <c r="Y13" s="216"/>
      <c r="Z13" s="216"/>
      <c r="AA13" s="216"/>
      <c r="AB13" s="216"/>
      <c r="AC13" s="216"/>
      <c r="AD13" s="216"/>
      <c r="AE13" s="217"/>
      <c r="AF13" s="89"/>
      <c r="AG13" s="89"/>
      <c r="AH13" s="89"/>
      <c r="AI13" s="89"/>
      <c r="AJ13" s="89"/>
      <c r="AK13" s="89"/>
      <c r="AL13" s="89"/>
      <c r="AM13" s="89"/>
      <c r="AN13" s="89"/>
      <c r="AO13" s="89"/>
      <c r="AP13" s="89"/>
      <c r="AQ13" s="89"/>
      <c r="AR13" s="350"/>
      <c r="AS13" s="351"/>
      <c r="AT13" s="351"/>
      <c r="AU13" s="89"/>
      <c r="AV13" s="89"/>
      <c r="AW13" s="89"/>
      <c r="AX13" s="89"/>
      <c r="AY13" s="89"/>
      <c r="AZ13" s="89"/>
      <c r="BA13" s="89"/>
      <c r="BB13" s="89"/>
      <c r="BC13" s="89"/>
      <c r="BD13" s="89"/>
      <c r="BE13" s="89"/>
      <c r="BF13" s="89"/>
      <c r="BG13" s="89"/>
      <c r="BH13" s="89"/>
      <c r="BI13" s="89"/>
      <c r="BJ13" s="89"/>
      <c r="BK13" s="89"/>
      <c r="BL13" s="89"/>
      <c r="BM13" s="89"/>
      <c r="BN13" s="89"/>
      <c r="BO13" s="89"/>
      <c r="BP13" s="89"/>
      <c r="BQ13" s="89"/>
      <c r="BR13" s="89"/>
      <c r="BS13" s="89"/>
      <c r="BT13" s="89"/>
      <c r="BU13" s="89"/>
      <c r="BV13" s="89"/>
      <c r="BW13" s="89"/>
      <c r="BX13" s="89"/>
      <c r="BY13" s="89"/>
      <c r="BZ13" s="89"/>
      <c r="CA13" s="89"/>
      <c r="CB13" s="89"/>
      <c r="CC13" s="89"/>
      <c r="CD13" s="89"/>
      <c r="CE13" s="89"/>
      <c r="CF13" s="89"/>
      <c r="CG13" s="89"/>
      <c r="CH13" s="89"/>
      <c r="CI13" s="89"/>
      <c r="CJ13" s="89"/>
      <c r="CK13" s="89"/>
      <c r="CL13" s="89"/>
      <c r="CM13" s="89"/>
      <c r="CN13" s="89"/>
      <c r="CO13" s="89"/>
      <c r="CP13" s="89"/>
      <c r="CQ13" s="89"/>
      <c r="CR13" s="89"/>
      <c r="CS13" s="89"/>
      <c r="CT13" s="89"/>
      <c r="CU13" s="89"/>
      <c r="CV13" s="89"/>
      <c r="CW13" s="89"/>
      <c r="CX13" s="89"/>
      <c r="CY13" s="89"/>
      <c r="CZ13" s="89"/>
      <c r="DA13" s="89"/>
      <c r="DB13" s="89"/>
      <c r="DC13" s="89"/>
      <c r="DD13" s="89"/>
      <c r="DE13" s="89"/>
      <c r="DF13" s="89"/>
      <c r="DG13" s="89"/>
      <c r="DH13" s="89"/>
      <c r="DI13" s="89"/>
      <c r="DJ13" s="89"/>
      <c r="DK13" s="89"/>
      <c r="DL13" s="89"/>
      <c r="DM13" s="89"/>
      <c r="DN13" s="89"/>
      <c r="DO13" s="89"/>
      <c r="DP13" s="89"/>
      <c r="DQ13" s="89"/>
      <c r="DR13" s="89"/>
      <c r="DS13" s="89"/>
      <c r="DT13" s="89"/>
      <c r="DU13" s="89"/>
      <c r="DV13" s="89"/>
      <c r="DW13" s="89"/>
      <c r="DX13" s="89"/>
      <c r="DY13" s="89"/>
      <c r="DZ13" s="89"/>
      <c r="EA13" s="89"/>
      <c r="EB13" s="89"/>
      <c r="EC13" s="89"/>
      <c r="ED13" s="89"/>
      <c r="EE13" s="89"/>
      <c r="EF13" s="89"/>
      <c r="EG13" s="89"/>
      <c r="EH13" s="89">
        <v>11</v>
      </c>
      <c r="EI13" s="89">
        <v>11</v>
      </c>
      <c r="EJ13" s="89">
        <v>11</v>
      </c>
      <c r="EK13" s="89"/>
      <c r="EL13" s="89"/>
      <c r="EM13" s="89"/>
      <c r="EN13" s="89"/>
      <c r="EO13" s="89"/>
      <c r="EP13" s="90" t="s">
        <v>152</v>
      </c>
      <c r="EQ13" s="90">
        <v>7000</v>
      </c>
      <c r="ER13" s="90">
        <v>8</v>
      </c>
      <c r="ES13" s="90"/>
      <c r="ET13" s="91">
        <v>0.45</v>
      </c>
      <c r="EU13" s="90">
        <v>7</v>
      </c>
      <c r="EV13" s="90"/>
      <c r="EW13" s="90"/>
      <c r="EX13" s="90" t="s">
        <v>112</v>
      </c>
      <c r="EY13" s="91">
        <v>0.65</v>
      </c>
      <c r="EZ13" s="91">
        <v>0.1</v>
      </c>
      <c r="FA13" s="90"/>
      <c r="FB13" s="90"/>
      <c r="FC13" s="90"/>
      <c r="FD13" s="96" t="str">
        <f>+IF(AND(A13="Nacer",X13="Comercio"),"Nacer_Servicios",IF(AND(A13="Nacer",X13="Servicios"),"Nacer_Servicios",IF(AND(A13="Nacer",X13="Turismo"),"Nacer_Servicios",IF(AND(A13="Nacer",X13="Agricola_y_afines"),"Nacer_Productivo",IF(AND(A13="Nacer",X13="Manufactura_o_Producción"),"Nacer_Productivo",IF(AND(A13="Crecer",X13="Comercio"),"Crecer_Servicios",IF(AND(A13="Crecer",X13="Servicios"),"Crecer_Servicios",IF(AND(A13="Crecer",X13="Turismo"),"Crecer_Servicios",IF(AND(A13="Crecer",X13="Agricola_y_afines"),"Crecer_Productivo",IF(AND(A13="Crecer",X13="Manufactura_o_Producción"),"Crecer_Productivo",IF(AND(A13="Proteger",X13="Comercio"),"Proteger_Servicios",IF(AND(A13="Proteger",X13="Servicios"),"Proteger_Servicios",IF(AND(A13="Proteger",X13="Turismo"),"Proteger_Servicios",IF(AND(A13="Proteger",X13="Agricola_y_afines"),"Proteger_Productivo",IF(AND(A13="Proteger",X13="Manufactura_o_Producción"),"Proteger_Productivo",IF(AND(A13="Madurar",X13="Comercio"),"Madurar_Servicios",IF(AND(A13="Madurar",X13="Servicios"),"Madurar_Servicios",IF(AND(A13="Madurar",X13="Turismo"),"Madurar_Servicios",IF(AND(A13="Madurar",X13="Agricola_y_afines"),"Madurar_Productivo",IF(AND(A13="Madurar",X13="Manufactura_o_Producción"),"Madurar_Productivo",IF(AND(A13="Nacer",X13="Construcción"),"Nacer_Servicios",IF(AND(A13="Nacer",X13="Transporte"),"Nacer_Servicios",IF(AND(A13="Crecer",X13="Construcción"),"Crecer_Servicios",IF(AND(A13="Crecer",X13="Transporte"),"Crecer_Servicios",IF(AND(A13="Proteger",X13="Construcción"),"Proteger_Servicios",IF(AND(A13="Proteger",X13="Transporte"),"Proteger_Servicios",IF(AND(A13="Madurar",X13="Construcción"),"Madurar_Servicios",IF(AND(A13="Madurar",X13="Transporte"),"Madurar_Servicios","Idea"))))))))))))))))))))))))))))</f>
        <v>Idea</v>
      </c>
      <c r="FE13" s="89"/>
      <c r="FF13" s="89"/>
      <c r="FG13" s="89"/>
      <c r="FH13" s="89"/>
      <c r="FI13" s="89"/>
      <c r="FJ13" s="89"/>
      <c r="FK13" s="89"/>
      <c r="FL13" s="89"/>
      <c r="FM13" s="89"/>
      <c r="FN13" s="89"/>
      <c r="FO13" s="89"/>
      <c r="FP13" s="89" t="s">
        <v>113</v>
      </c>
      <c r="FQ13" s="89"/>
      <c r="FR13" s="89"/>
      <c r="FS13" s="89"/>
      <c r="FT13" s="100">
        <f>+IF((A13="Formación"),"Idea",0)</f>
        <v>0</v>
      </c>
      <c r="FU13" s="89"/>
      <c r="FV13" s="89"/>
      <c r="FW13" s="89"/>
      <c r="FX13" s="89"/>
      <c r="FY13" s="89"/>
      <c r="FZ13" s="89"/>
      <c r="GA13" s="95" t="s">
        <v>126</v>
      </c>
      <c r="GB13" s="89"/>
      <c r="GC13" s="89"/>
      <c r="GD13" s="89"/>
      <c r="GE13" s="89"/>
      <c r="GF13" s="93" t="s">
        <v>115</v>
      </c>
      <c r="GG13" s="93"/>
      <c r="GH13" s="93"/>
      <c r="GI13" s="93"/>
      <c r="GJ13" s="93"/>
      <c r="GK13" s="93"/>
      <c r="GL13" s="93"/>
      <c r="GM13" s="93"/>
      <c r="GN13" s="93"/>
      <c r="GO13" s="93"/>
      <c r="GP13" s="93"/>
      <c r="GQ13" s="89"/>
      <c r="GR13" s="89"/>
      <c r="GS13" s="89"/>
      <c r="GT13" s="89"/>
      <c r="GU13" s="89"/>
      <c r="GV13" s="89"/>
      <c r="GW13" s="89"/>
      <c r="GX13" s="89"/>
      <c r="GY13" s="89"/>
      <c r="GZ13" s="89"/>
      <c r="HA13" s="89"/>
      <c r="HB13" s="89"/>
      <c r="HC13" s="89"/>
      <c r="HD13" s="89"/>
      <c r="HE13" s="89"/>
      <c r="HF13" s="89"/>
      <c r="HG13" s="89"/>
      <c r="HH13" s="89"/>
      <c r="HI13" s="89"/>
      <c r="HJ13" s="89"/>
      <c r="HK13" s="89"/>
      <c r="HL13" s="89"/>
      <c r="HM13" s="89"/>
      <c r="HN13" s="89"/>
      <c r="HO13" s="89"/>
      <c r="HP13" s="89"/>
      <c r="HQ13" s="89"/>
      <c r="HR13" s="89"/>
      <c r="HS13" s="89"/>
      <c r="HT13" s="89"/>
      <c r="HU13" s="89"/>
      <c r="HV13" s="89"/>
      <c r="HW13" s="89"/>
      <c r="HX13" s="89"/>
      <c r="HY13" s="89"/>
      <c r="HZ13" s="89"/>
      <c r="IA13" s="89"/>
      <c r="IB13" s="89"/>
      <c r="IC13" s="89"/>
      <c r="ID13" s="89"/>
      <c r="IE13" s="89"/>
      <c r="IF13" s="89"/>
      <c r="IG13" s="89"/>
      <c r="IH13" s="89"/>
      <c r="II13" s="89"/>
      <c r="IJ13" s="89"/>
      <c r="IK13" s="89"/>
      <c r="IL13" s="89"/>
      <c r="IM13" s="89"/>
      <c r="IN13" s="89"/>
      <c r="IO13" s="89"/>
      <c r="IP13" s="89"/>
    </row>
    <row r="14" spans="1:250" s="94" customFormat="1" ht="15.95" customHeight="1" thickBot="1">
      <c r="A14" s="335" t="s">
        <v>116</v>
      </c>
      <c r="B14" s="210"/>
      <c r="C14" s="210"/>
      <c r="D14" s="210"/>
      <c r="E14" s="210"/>
      <c r="F14" s="210"/>
      <c r="G14" s="210"/>
      <c r="H14" s="210"/>
      <c r="I14" s="210"/>
      <c r="J14" s="210"/>
      <c r="K14" s="210"/>
      <c r="L14" s="210"/>
      <c r="M14" s="210"/>
      <c r="N14" s="210"/>
      <c r="O14" s="222"/>
      <c r="P14" s="266" t="s">
        <v>1739</v>
      </c>
      <c r="Q14" s="210"/>
      <c r="R14" s="210"/>
      <c r="S14" s="210"/>
      <c r="T14" s="210"/>
      <c r="U14" s="210"/>
      <c r="V14" s="210"/>
      <c r="W14" s="222"/>
      <c r="X14" s="266" t="s">
        <v>117</v>
      </c>
      <c r="Y14" s="337"/>
      <c r="Z14" s="337"/>
      <c r="AA14" s="337"/>
      <c r="AB14" s="337"/>
      <c r="AC14" s="337"/>
      <c r="AD14" s="337"/>
      <c r="AE14" s="338"/>
      <c r="AF14" s="89"/>
      <c r="AG14" s="89"/>
      <c r="AH14" s="89"/>
      <c r="AI14" s="89"/>
      <c r="AJ14" s="89"/>
      <c r="AK14" s="89"/>
      <c r="AL14" s="89"/>
      <c r="AM14" s="89"/>
      <c r="AN14" s="89"/>
      <c r="AO14" s="89"/>
      <c r="AP14" s="89"/>
      <c r="AQ14" s="89"/>
      <c r="AR14" s="89"/>
      <c r="AS14" s="89"/>
      <c r="AT14" s="89"/>
      <c r="AU14" s="89"/>
      <c r="AV14" s="89"/>
      <c r="AW14" s="89"/>
      <c r="AX14" s="89"/>
      <c r="AY14" s="89"/>
      <c r="AZ14" s="89"/>
      <c r="BA14" s="89"/>
      <c r="BB14" s="89"/>
      <c r="BC14" s="89"/>
      <c r="BD14" s="89"/>
      <c r="BE14" s="89"/>
      <c r="BF14" s="89"/>
      <c r="BG14" s="89"/>
      <c r="BH14" s="89"/>
      <c r="BI14" s="89"/>
      <c r="BJ14" s="89"/>
      <c r="BK14" s="89"/>
      <c r="BL14" s="89"/>
      <c r="BM14" s="89"/>
      <c r="BN14" s="89"/>
      <c r="BO14" s="89"/>
      <c r="BP14" s="89"/>
      <c r="BQ14" s="89"/>
      <c r="BR14" s="89"/>
      <c r="BS14" s="89"/>
      <c r="BT14" s="89"/>
      <c r="BU14" s="89"/>
      <c r="BV14" s="89"/>
      <c r="BW14" s="89"/>
      <c r="BX14" s="89"/>
      <c r="BY14" s="89"/>
      <c r="BZ14" s="89"/>
      <c r="CA14" s="89"/>
      <c r="CB14" s="89"/>
      <c r="CC14" s="89"/>
      <c r="CD14" s="89"/>
      <c r="CE14" s="89"/>
      <c r="CF14" s="89"/>
      <c r="CG14" s="89"/>
      <c r="CH14" s="89"/>
      <c r="CI14" s="89"/>
      <c r="CJ14" s="89"/>
      <c r="CK14" s="89"/>
      <c r="CL14" s="89"/>
      <c r="CM14" s="89"/>
      <c r="CN14" s="89"/>
      <c r="CO14" s="89"/>
      <c r="CP14" s="89"/>
      <c r="CQ14" s="89"/>
      <c r="CR14" s="89"/>
      <c r="CS14" s="89"/>
      <c r="CT14" s="89"/>
      <c r="CU14" s="89"/>
      <c r="CV14" s="89"/>
      <c r="CW14" s="89"/>
      <c r="CX14" s="89"/>
      <c r="CY14" s="89"/>
      <c r="CZ14" s="89"/>
      <c r="DA14" s="89"/>
      <c r="DB14" s="89"/>
      <c r="DC14" s="89"/>
      <c r="DD14" s="89"/>
      <c r="DE14" s="89"/>
      <c r="DF14" s="89"/>
      <c r="DG14" s="89"/>
      <c r="DH14" s="89"/>
      <c r="DI14" s="89"/>
      <c r="DJ14" s="89"/>
      <c r="DK14" s="89"/>
      <c r="DL14" s="89"/>
      <c r="DM14" s="89"/>
      <c r="DN14" s="89"/>
      <c r="DO14" s="89"/>
      <c r="DP14" s="89"/>
      <c r="DQ14" s="89"/>
      <c r="DR14" s="89"/>
      <c r="DS14" s="89"/>
      <c r="DT14" s="89"/>
      <c r="DU14" s="89"/>
      <c r="DV14" s="89"/>
      <c r="DW14" s="89"/>
      <c r="DX14" s="89"/>
      <c r="DY14" s="89"/>
      <c r="DZ14" s="89"/>
      <c r="EA14" s="89"/>
      <c r="EB14" s="89"/>
      <c r="EC14" s="89"/>
      <c r="ED14" s="89"/>
      <c r="EE14" s="89"/>
      <c r="EF14" s="89"/>
      <c r="EG14" s="89"/>
      <c r="EH14" s="89">
        <v>12</v>
      </c>
      <c r="EI14" s="89">
        <v>12</v>
      </c>
      <c r="EJ14" s="89">
        <v>12</v>
      </c>
      <c r="EK14" s="89"/>
      <c r="EL14" s="89"/>
      <c r="EM14" s="89"/>
      <c r="EN14" s="89"/>
      <c r="EO14" s="89"/>
      <c r="EP14" s="90" t="s">
        <v>162</v>
      </c>
      <c r="EQ14" s="90">
        <v>8000</v>
      </c>
      <c r="ER14" s="90">
        <v>9</v>
      </c>
      <c r="ES14" s="90"/>
      <c r="ET14" s="91">
        <v>0.5</v>
      </c>
      <c r="EU14" s="90">
        <v>8</v>
      </c>
      <c r="EV14" s="90"/>
      <c r="EW14" s="90"/>
      <c r="EX14" s="90" t="s">
        <v>119</v>
      </c>
      <c r="EY14" s="91">
        <v>0.6</v>
      </c>
      <c r="EZ14" s="91">
        <v>0.11</v>
      </c>
      <c r="FA14" s="90"/>
      <c r="FB14" s="90"/>
      <c r="FC14" s="90"/>
      <c r="FD14" s="90" t="s">
        <v>1759</v>
      </c>
      <c r="FE14" s="89"/>
      <c r="FF14" s="101">
        <f>IF(FD13=FG1,#REF!,IF(FD13=FH1,#REF!,IF(FD13=FI1,#REF!,IF(FD13=FJ1,#REF!,IF(FD13=FK1,#REF!,IF(FD13=FL1,#REF!,IF(FD13=FM1,#REF!,IF(FD13=FN1,#REF!,0))))))))</f>
        <v>0</v>
      </c>
      <c r="FG14" s="89"/>
      <c r="FH14" s="89"/>
      <c r="FI14" s="89"/>
      <c r="FJ14" s="89"/>
      <c r="FK14" s="89"/>
      <c r="FL14" s="89"/>
      <c r="FM14" s="89"/>
      <c r="FN14" s="89"/>
      <c r="FO14" s="89"/>
      <c r="FP14" s="89" t="s">
        <v>120</v>
      </c>
      <c r="FQ14" s="89"/>
      <c r="FR14" s="89"/>
      <c r="FS14" s="89"/>
      <c r="FT14" s="89"/>
      <c r="FU14" s="89"/>
      <c r="FV14" s="89"/>
      <c r="FW14" s="89"/>
      <c r="FX14" s="89"/>
      <c r="FY14" s="89"/>
      <c r="FZ14" s="89"/>
      <c r="GA14" s="92" t="s">
        <v>156</v>
      </c>
      <c r="GB14" s="89"/>
      <c r="GC14" s="89"/>
      <c r="GD14" s="89"/>
      <c r="GE14" s="89"/>
      <c r="GF14" s="93" t="s">
        <v>122</v>
      </c>
      <c r="GG14" s="93"/>
      <c r="GH14" s="93"/>
      <c r="GI14" s="93"/>
      <c r="GJ14" s="93"/>
      <c r="GK14" s="93"/>
      <c r="GL14" s="93"/>
      <c r="GM14" s="93"/>
      <c r="GN14" s="93"/>
      <c r="GO14" s="93"/>
      <c r="GP14" s="93"/>
      <c r="GQ14" s="89"/>
      <c r="GR14" s="89"/>
      <c r="GS14" s="89"/>
      <c r="GT14" s="89"/>
      <c r="GU14" s="89"/>
      <c r="GV14" s="89"/>
      <c r="GW14" s="89"/>
      <c r="GX14" s="89"/>
      <c r="GY14" s="89"/>
      <c r="GZ14" s="89"/>
      <c r="HA14" s="89"/>
      <c r="HB14" s="89"/>
      <c r="HC14" s="89"/>
      <c r="HD14" s="89"/>
      <c r="HE14" s="89"/>
      <c r="HF14" s="89"/>
      <c r="HG14" s="89"/>
      <c r="HH14" s="89"/>
      <c r="HI14" s="89"/>
      <c r="HJ14" s="89"/>
      <c r="HK14" s="89"/>
      <c r="HL14" s="89"/>
      <c r="HM14" s="89"/>
      <c r="HN14" s="89"/>
      <c r="HO14" s="89"/>
      <c r="HP14" s="89"/>
      <c r="HQ14" s="89"/>
      <c r="HR14" s="89"/>
      <c r="HS14" s="89"/>
      <c r="HT14" s="89"/>
      <c r="HU14" s="89"/>
      <c r="HV14" s="89"/>
      <c r="HW14" s="89"/>
      <c r="HX14" s="89"/>
      <c r="HY14" s="89"/>
      <c r="HZ14" s="89"/>
      <c r="IA14" s="89"/>
      <c r="IB14" s="89"/>
      <c r="IC14" s="89"/>
      <c r="ID14" s="89"/>
      <c r="IE14" s="89"/>
      <c r="IF14" s="89"/>
      <c r="IG14" s="89"/>
      <c r="IH14" s="89"/>
      <c r="II14" s="89"/>
      <c r="IJ14" s="89"/>
      <c r="IK14" s="89"/>
      <c r="IL14" s="89"/>
      <c r="IM14" s="89"/>
      <c r="IN14" s="89"/>
      <c r="IO14" s="89"/>
      <c r="IP14" s="89"/>
    </row>
    <row r="15" spans="1:250" s="94" customFormat="1" ht="20.100000000000001" customHeight="1" thickBot="1">
      <c r="A15" s="336"/>
      <c r="B15" s="216"/>
      <c r="C15" s="216"/>
      <c r="D15" s="216"/>
      <c r="E15" s="216"/>
      <c r="F15" s="216"/>
      <c r="G15" s="216"/>
      <c r="H15" s="216"/>
      <c r="I15" s="216"/>
      <c r="J15" s="216"/>
      <c r="K15" s="216"/>
      <c r="L15" s="216"/>
      <c r="M15" s="216"/>
      <c r="N15" s="216"/>
      <c r="O15" s="219"/>
      <c r="P15" s="332"/>
      <c r="Q15" s="216"/>
      <c r="R15" s="216"/>
      <c r="S15" s="216"/>
      <c r="T15" s="216"/>
      <c r="U15" s="216"/>
      <c r="V15" s="216"/>
      <c r="W15" s="219"/>
      <c r="X15" s="270"/>
      <c r="Y15" s="339"/>
      <c r="Z15" s="339"/>
      <c r="AA15" s="339"/>
      <c r="AB15" s="339"/>
      <c r="AC15" s="339"/>
      <c r="AD15" s="339"/>
      <c r="AE15" s="340"/>
      <c r="AF15" s="89"/>
      <c r="AG15" s="89"/>
      <c r="AH15" s="89"/>
      <c r="AI15" s="89"/>
      <c r="AJ15" s="89"/>
      <c r="AK15" s="89"/>
      <c r="AL15" s="89"/>
      <c r="AM15" s="89"/>
      <c r="AN15" s="89"/>
      <c r="AO15" s="89"/>
      <c r="AP15" s="89"/>
      <c r="AQ15" s="89"/>
      <c r="AR15" s="89"/>
      <c r="AS15" s="102"/>
      <c r="AT15" s="102"/>
      <c r="AU15" s="102"/>
      <c r="AV15" s="102"/>
      <c r="AW15" s="102"/>
      <c r="AX15" s="102"/>
      <c r="AY15" s="102"/>
      <c r="AZ15" s="102"/>
      <c r="BA15" s="102"/>
      <c r="BB15" s="102"/>
      <c r="BC15" s="89"/>
      <c r="BD15" s="89"/>
      <c r="BE15" s="89"/>
      <c r="BF15" s="89"/>
      <c r="BG15" s="89"/>
      <c r="BH15" s="89"/>
      <c r="BI15" s="89"/>
      <c r="BJ15" s="89"/>
      <c r="BK15" s="89"/>
      <c r="BL15" s="89"/>
      <c r="BM15" s="89"/>
      <c r="BN15" s="89"/>
      <c r="BO15" s="89"/>
      <c r="BP15" s="89"/>
      <c r="BQ15" s="89"/>
      <c r="BR15" s="89"/>
      <c r="BS15" s="89"/>
      <c r="BT15" s="89"/>
      <c r="BU15" s="89"/>
      <c r="BV15" s="89"/>
      <c r="BW15" s="89"/>
      <c r="BX15" s="89"/>
      <c r="BY15" s="89"/>
      <c r="BZ15" s="89"/>
      <c r="CA15" s="89"/>
      <c r="CB15" s="89"/>
      <c r="CC15" s="89"/>
      <c r="CD15" s="89"/>
      <c r="CE15" s="89"/>
      <c r="CF15" s="89"/>
      <c r="CG15" s="89"/>
      <c r="CH15" s="89"/>
      <c r="CI15" s="89"/>
      <c r="CJ15" s="89"/>
      <c r="CK15" s="89"/>
      <c r="CL15" s="89"/>
      <c r="CM15" s="89"/>
      <c r="CN15" s="89"/>
      <c r="CO15" s="89"/>
      <c r="CP15" s="89"/>
      <c r="CQ15" s="89"/>
      <c r="CR15" s="89"/>
      <c r="CS15" s="89"/>
      <c r="CT15" s="89"/>
      <c r="CU15" s="89"/>
      <c r="CV15" s="89"/>
      <c r="CW15" s="89"/>
      <c r="CX15" s="89"/>
      <c r="CY15" s="89"/>
      <c r="CZ15" s="89"/>
      <c r="DA15" s="89"/>
      <c r="DB15" s="89"/>
      <c r="DC15" s="89"/>
      <c r="DD15" s="89"/>
      <c r="DE15" s="89"/>
      <c r="DF15" s="89"/>
      <c r="DG15" s="89"/>
      <c r="DH15" s="89"/>
      <c r="DI15" s="89"/>
      <c r="DJ15" s="89"/>
      <c r="DK15" s="89"/>
      <c r="DL15" s="89"/>
      <c r="DM15" s="89"/>
      <c r="DN15" s="89"/>
      <c r="DO15" s="89"/>
      <c r="DP15" s="89"/>
      <c r="DQ15" s="89"/>
      <c r="DR15" s="89"/>
      <c r="DS15" s="89"/>
      <c r="DT15" s="89"/>
      <c r="DU15" s="89"/>
      <c r="DV15" s="89"/>
      <c r="DW15" s="89"/>
      <c r="DX15" s="89"/>
      <c r="DY15" s="89"/>
      <c r="DZ15" s="89"/>
      <c r="EA15" s="89"/>
      <c r="EB15" s="89"/>
      <c r="EC15" s="89"/>
      <c r="ED15" s="89"/>
      <c r="EE15" s="89"/>
      <c r="EF15" s="89"/>
      <c r="EG15" s="89"/>
      <c r="EH15" s="89"/>
      <c r="EI15" s="89"/>
      <c r="EJ15" s="89"/>
      <c r="EK15" s="89" t="b">
        <f>+IF(M10=EK4,EL8,IF(M10=EK5,EL8,IF(M10=EK6,EL8,IF(M10=EK7,EL8,IF(M10=EK8,EL8,IF(M10=EK3,Operativo))))))</f>
        <v>0</v>
      </c>
      <c r="EL15" s="89"/>
      <c r="EM15" s="89"/>
      <c r="EN15" s="89"/>
      <c r="EO15" s="89"/>
      <c r="EP15" s="90" t="s">
        <v>168</v>
      </c>
      <c r="EQ15" s="90">
        <v>9000</v>
      </c>
      <c r="ER15" s="90">
        <v>10</v>
      </c>
      <c r="ES15" s="90"/>
      <c r="ET15" s="91">
        <v>0.55000000000000004</v>
      </c>
      <c r="EU15" s="90">
        <v>9</v>
      </c>
      <c r="EV15" s="90"/>
      <c r="EW15" s="90"/>
      <c r="EX15" s="90" t="s">
        <v>124</v>
      </c>
      <c r="EY15" s="91">
        <v>0.55000000000000004</v>
      </c>
      <c r="EZ15" s="91">
        <v>0.12</v>
      </c>
      <c r="FA15" s="90"/>
      <c r="FB15" s="90"/>
      <c r="FC15" s="90"/>
      <c r="FD15" s="90" t="s">
        <v>1760</v>
      </c>
      <c r="FE15" s="89"/>
      <c r="FF15" s="99">
        <f>+IF(FD13=FG1,#REF!,IF(FD13=FH1,#REF!,IF(FD13=FI1,#REF!,IF(FD13=FJ1,#REF!,IF(FD13=FK1,#REF!,IF(FD13=FL1,#REF!,IF(FD13=FM1,#REF!,IF(FD13=FN1,#REF!,0))))))))</f>
        <v>0</v>
      </c>
      <c r="FG15" s="89"/>
      <c r="FH15" s="89"/>
      <c r="FI15" s="89"/>
      <c r="FJ15" s="89"/>
      <c r="FK15" s="89"/>
      <c r="FL15" s="89"/>
      <c r="FM15" s="89"/>
      <c r="FN15" s="89"/>
      <c r="FO15" s="89"/>
      <c r="FP15" s="89" t="s">
        <v>125</v>
      </c>
      <c r="FQ15" s="89"/>
      <c r="FR15" s="89"/>
      <c r="FS15" s="89"/>
      <c r="FT15" s="89"/>
      <c r="FU15" s="89"/>
      <c r="FV15" s="89"/>
      <c r="FW15" s="89"/>
      <c r="FX15" s="89"/>
      <c r="FY15" s="89"/>
      <c r="FZ15" s="89"/>
      <c r="GA15" s="95" t="s">
        <v>166</v>
      </c>
      <c r="GB15" s="89"/>
      <c r="GC15" s="89"/>
      <c r="GD15" s="89"/>
      <c r="GE15" s="89"/>
      <c r="GF15" s="93" t="s">
        <v>127</v>
      </c>
      <c r="GG15" s="89">
        <v>1</v>
      </c>
      <c r="GH15" s="103" t="e">
        <f>+IF(AND(GH3=0,GH4=0,GH8=0),0,SUM(GH3:GH8))</f>
        <v>#REF!</v>
      </c>
      <c r="GI15" s="93"/>
      <c r="GJ15" s="93" t="s">
        <v>128</v>
      </c>
      <c r="GK15" s="104" t="s">
        <v>129</v>
      </c>
      <c r="GL15" s="104" t="s">
        <v>130</v>
      </c>
      <c r="GM15" s="104" t="s">
        <v>131</v>
      </c>
      <c r="GN15" s="104" t="s">
        <v>132</v>
      </c>
      <c r="GO15" s="104" t="s">
        <v>133</v>
      </c>
      <c r="GP15" s="104" t="s">
        <v>134</v>
      </c>
      <c r="GQ15" s="104" t="s">
        <v>135</v>
      </c>
      <c r="GR15" s="105" t="s">
        <v>136</v>
      </c>
      <c r="GS15" s="104" t="s">
        <v>137</v>
      </c>
      <c r="GT15" s="104" t="s">
        <v>138</v>
      </c>
      <c r="GU15" s="104" t="s">
        <v>139</v>
      </c>
      <c r="GV15" s="104" t="s">
        <v>140</v>
      </c>
      <c r="GW15" s="104" t="s">
        <v>141</v>
      </c>
      <c r="GX15" s="104" t="s">
        <v>142</v>
      </c>
      <c r="GY15" s="98" t="s">
        <v>136</v>
      </c>
      <c r="GZ15" s="98" t="s">
        <v>143</v>
      </c>
      <c r="HA15" s="104" t="s">
        <v>144</v>
      </c>
      <c r="HB15" s="104" t="s">
        <v>145</v>
      </c>
      <c r="HC15" s="104" t="s">
        <v>146</v>
      </c>
      <c r="HD15" s="104" t="s">
        <v>147</v>
      </c>
      <c r="HE15" s="104" t="s">
        <v>148</v>
      </c>
      <c r="HF15" s="104" t="s">
        <v>149</v>
      </c>
      <c r="HG15" s="106" t="s">
        <v>136</v>
      </c>
      <c r="HH15" s="107" t="s">
        <v>150</v>
      </c>
      <c r="HI15" s="89"/>
      <c r="HJ15" s="89"/>
      <c r="HK15" s="89"/>
      <c r="HL15" s="89"/>
      <c r="HM15" s="89"/>
      <c r="HN15" s="89"/>
      <c r="HO15" s="89"/>
      <c r="HP15" s="89"/>
      <c r="HQ15" s="89"/>
      <c r="HR15" s="89"/>
      <c r="HS15" s="89"/>
      <c r="HT15" s="89"/>
      <c r="HU15" s="89"/>
      <c r="HV15" s="89"/>
      <c r="HW15" s="89"/>
      <c r="HX15" s="89"/>
      <c r="HY15" s="89"/>
      <c r="HZ15" s="89"/>
      <c r="IA15" s="89"/>
      <c r="IB15" s="89"/>
      <c r="IC15" s="89"/>
      <c r="ID15" s="89"/>
      <c r="IE15" s="89"/>
      <c r="IF15" s="89"/>
      <c r="IG15" s="89"/>
      <c r="IH15" s="89"/>
      <c r="II15" s="89"/>
      <c r="IJ15" s="89"/>
      <c r="IK15" s="89"/>
      <c r="IL15" s="89"/>
      <c r="IM15" s="89"/>
      <c r="IN15" s="89"/>
      <c r="IO15" s="89"/>
      <c r="IP15" s="89"/>
    </row>
    <row r="16" spans="1:250" s="94" customFormat="1" ht="15" customHeight="1" thickBot="1">
      <c r="A16" s="341" t="s">
        <v>151</v>
      </c>
      <c r="B16" s="342"/>
      <c r="C16" s="342"/>
      <c r="D16" s="342"/>
      <c r="E16" s="342"/>
      <c r="F16" s="342"/>
      <c r="G16" s="342"/>
      <c r="H16" s="342"/>
      <c r="I16" s="342"/>
      <c r="J16" s="342"/>
      <c r="K16" s="342"/>
      <c r="L16" s="342"/>
      <c r="M16" s="342"/>
      <c r="N16" s="342"/>
      <c r="O16" s="342"/>
      <c r="P16" s="342"/>
      <c r="Q16" s="342"/>
      <c r="R16" s="342"/>
      <c r="S16" s="342"/>
      <c r="T16" s="342"/>
      <c r="U16" s="342"/>
      <c r="V16" s="342"/>
      <c r="W16" s="342"/>
      <c r="X16" s="342"/>
      <c r="Y16" s="342"/>
      <c r="Z16" s="342"/>
      <c r="AA16" s="342"/>
      <c r="AB16" s="342"/>
      <c r="AC16" s="342"/>
      <c r="AD16" s="342"/>
      <c r="AE16" s="343"/>
      <c r="AF16" s="89"/>
      <c r="AG16" s="89"/>
      <c r="AH16" s="89"/>
      <c r="AI16" s="89"/>
      <c r="AJ16" s="89"/>
      <c r="AK16" s="89"/>
      <c r="AL16" s="89"/>
      <c r="AM16" s="89"/>
      <c r="AN16" s="89"/>
      <c r="AO16" s="89"/>
      <c r="AP16" s="89"/>
      <c r="AQ16" s="89"/>
      <c r="AR16" s="89"/>
      <c r="AS16" s="89"/>
      <c r="AT16" s="89"/>
      <c r="AU16" s="89"/>
      <c r="AV16" s="89"/>
      <c r="AW16" s="89"/>
      <c r="AX16" s="89"/>
      <c r="AY16" s="89"/>
      <c r="AZ16" s="89"/>
      <c r="BA16" s="89"/>
      <c r="BB16" s="89"/>
      <c r="BC16" s="89"/>
      <c r="BD16" s="89"/>
      <c r="BE16" s="89"/>
      <c r="BF16" s="89"/>
      <c r="BG16" s="89"/>
      <c r="BH16" s="89"/>
      <c r="BI16" s="89"/>
      <c r="BJ16" s="89"/>
      <c r="BK16" s="89"/>
      <c r="BL16" s="89"/>
      <c r="BM16" s="89"/>
      <c r="BN16" s="89"/>
      <c r="BO16" s="89"/>
      <c r="BP16" s="89"/>
      <c r="BQ16" s="89"/>
      <c r="BR16" s="89"/>
      <c r="BS16" s="89"/>
      <c r="BT16" s="89"/>
      <c r="BU16" s="89"/>
      <c r="BV16" s="89"/>
      <c r="BW16" s="89"/>
      <c r="BX16" s="89"/>
      <c r="BY16" s="89"/>
      <c r="BZ16" s="89"/>
      <c r="CA16" s="89"/>
      <c r="CB16" s="89"/>
      <c r="CC16" s="89"/>
      <c r="CD16" s="89"/>
      <c r="CE16" s="89"/>
      <c r="CF16" s="89"/>
      <c r="CG16" s="89"/>
      <c r="CH16" s="89"/>
      <c r="CI16" s="89"/>
      <c r="CJ16" s="89"/>
      <c r="CK16" s="89"/>
      <c r="CL16" s="89"/>
      <c r="CM16" s="89"/>
      <c r="CN16" s="89"/>
      <c r="CO16" s="89"/>
      <c r="CP16" s="89"/>
      <c r="CQ16" s="89"/>
      <c r="CR16" s="89"/>
      <c r="CS16" s="89"/>
      <c r="CT16" s="89"/>
      <c r="CU16" s="89"/>
      <c r="CV16" s="89"/>
      <c r="CW16" s="89"/>
      <c r="CX16" s="89"/>
      <c r="CY16" s="89"/>
      <c r="CZ16" s="89"/>
      <c r="DA16" s="89"/>
      <c r="DB16" s="89"/>
      <c r="DC16" s="89"/>
      <c r="DD16" s="89"/>
      <c r="DE16" s="89"/>
      <c r="DF16" s="89"/>
      <c r="DG16" s="89"/>
      <c r="DH16" s="89"/>
      <c r="DI16" s="89"/>
      <c r="DJ16" s="89"/>
      <c r="DK16" s="89"/>
      <c r="DL16" s="89"/>
      <c r="DM16" s="89"/>
      <c r="DN16" s="89"/>
      <c r="DO16" s="89"/>
      <c r="DP16" s="89"/>
      <c r="DQ16" s="89"/>
      <c r="DR16" s="89"/>
      <c r="DS16" s="89"/>
      <c r="DT16" s="89"/>
      <c r="DU16" s="89"/>
      <c r="DV16" s="89"/>
      <c r="DW16" s="89"/>
      <c r="DX16" s="89"/>
      <c r="DY16" s="89"/>
      <c r="DZ16" s="89"/>
      <c r="EA16" s="89"/>
      <c r="EB16" s="89"/>
      <c r="EC16" s="89"/>
      <c r="ED16" s="89"/>
      <c r="EE16" s="89"/>
      <c r="EF16" s="89"/>
      <c r="EG16" s="89"/>
      <c r="EH16" s="89"/>
      <c r="EI16" s="89"/>
      <c r="EJ16" s="89"/>
      <c r="EK16" s="89"/>
      <c r="EL16" s="89"/>
      <c r="EM16" s="89"/>
      <c r="EN16" s="89"/>
      <c r="EO16" s="89"/>
      <c r="EP16" s="90" t="s">
        <v>178</v>
      </c>
      <c r="EQ16" s="90">
        <v>10000</v>
      </c>
      <c r="ER16" s="90">
        <v>11</v>
      </c>
      <c r="ES16" s="90"/>
      <c r="ET16" s="91">
        <v>0.6</v>
      </c>
      <c r="EU16" s="90">
        <v>10</v>
      </c>
      <c r="EV16" s="90"/>
      <c r="EW16" s="90"/>
      <c r="EX16" s="90" t="s">
        <v>153</v>
      </c>
      <c r="EY16" s="91">
        <v>0.5</v>
      </c>
      <c r="EZ16" s="91">
        <v>0.13</v>
      </c>
      <c r="FA16" s="90"/>
      <c r="FB16" s="90"/>
      <c r="FC16" s="90"/>
      <c r="FD16" s="90" t="s">
        <v>154</v>
      </c>
      <c r="FE16" s="89"/>
      <c r="FF16" s="99">
        <f>IF(FD13=FG1,#REF!,IF(FD13=FH1,#REF!,IF(FD13=FI1,#REF!,IF(FD13=FJ1,#REF!,IF(FD13=FK1,#REF!,IF(FD13=FL1,#REF!,IF(FD13=FM1,#REF!,IF(FD13=FN1,#REF!,0))))))))</f>
        <v>0</v>
      </c>
      <c r="FG16" s="89"/>
      <c r="FH16" s="89">
        <f>+IF(AND(M10="Operativo",X10="Menos de 1 año",AE10&lt;=2000),"Crecer",0)</f>
        <v>0</v>
      </c>
      <c r="FI16" s="89"/>
      <c r="FJ16" s="89"/>
      <c r="FK16" s="89"/>
      <c r="FL16" s="89"/>
      <c r="FM16" s="89"/>
      <c r="FN16" s="89"/>
      <c r="FO16" s="89"/>
      <c r="FP16" s="89" t="s">
        <v>155</v>
      </c>
      <c r="FQ16" s="89"/>
      <c r="FR16" s="89"/>
      <c r="FS16" s="89"/>
      <c r="FT16" s="89"/>
      <c r="FU16" s="89"/>
      <c r="FV16" s="89"/>
      <c r="FW16" s="89"/>
      <c r="FX16" s="89"/>
      <c r="FY16" s="89"/>
      <c r="FZ16" s="89"/>
      <c r="GA16" s="92" t="s">
        <v>171</v>
      </c>
      <c r="GB16" s="89"/>
      <c r="GC16" s="89"/>
      <c r="GD16" s="89"/>
      <c r="GE16" s="89"/>
      <c r="GF16" s="93" t="s">
        <v>157</v>
      </c>
      <c r="GG16" s="89">
        <v>2</v>
      </c>
      <c r="GH16" s="103" t="e">
        <f>+IF(AND(GI3=0,GI4=0,GI8=0),0,SUM(GI3:GI8))</f>
        <v>#REF!</v>
      </c>
      <c r="GI16" s="93"/>
      <c r="GJ16" s="89" t="s">
        <v>158</v>
      </c>
      <c r="GK16" s="103" t="e">
        <f>+(H43+#REF!)</f>
        <v>#REF!</v>
      </c>
      <c r="GL16" s="103" t="e">
        <f t="shared" ref="GL16:GN16" si="12">+GK28</f>
        <v>#REF!</v>
      </c>
      <c r="GM16" s="103" t="e">
        <f t="shared" si="12"/>
        <v>#REF!</v>
      </c>
      <c r="GN16" s="103" t="e">
        <f t="shared" si="12"/>
        <v>#REF!</v>
      </c>
      <c r="GO16" s="97" t="e">
        <f t="shared" ref="GO16:GQ16" si="13">+GM28</f>
        <v>#REF!</v>
      </c>
      <c r="GP16" s="97" t="e">
        <f t="shared" si="13"/>
        <v>#REF!</v>
      </c>
      <c r="GQ16" s="97" t="e">
        <f t="shared" si="13"/>
        <v>#REF!</v>
      </c>
      <c r="GR16" s="108" t="e">
        <f>+GQ16</f>
        <v>#REF!</v>
      </c>
      <c r="GS16" s="97" t="e">
        <f>+GQ28</f>
        <v>#REF!</v>
      </c>
      <c r="GT16" s="97" t="e">
        <f t="shared" ref="GT16:GX16" si="14">+GS28</f>
        <v>#REF!</v>
      </c>
      <c r="GU16" s="97" t="e">
        <f t="shared" si="14"/>
        <v>#REF!</v>
      </c>
      <c r="GV16" s="97" t="e">
        <f t="shared" si="14"/>
        <v>#REF!</v>
      </c>
      <c r="GW16" s="97" t="e">
        <f t="shared" si="14"/>
        <v>#REF!</v>
      </c>
      <c r="GX16" s="97" t="e">
        <f t="shared" si="14"/>
        <v>#REF!</v>
      </c>
      <c r="GY16" s="108" t="e">
        <f t="shared" ref="GY16:GZ16" si="15">+GX16</f>
        <v>#REF!</v>
      </c>
      <c r="GZ16" s="108" t="e">
        <f t="shared" si="15"/>
        <v>#REF!</v>
      </c>
      <c r="HA16" s="97" t="e">
        <f>+GX28</f>
        <v>#REF!</v>
      </c>
      <c r="HB16" s="97" t="e">
        <f t="shared" ref="HB16:HF16" si="16">+HA28</f>
        <v>#REF!</v>
      </c>
      <c r="HC16" s="97" t="e">
        <f t="shared" si="16"/>
        <v>#REF!</v>
      </c>
      <c r="HD16" s="97" t="e">
        <f t="shared" si="16"/>
        <v>#REF!</v>
      </c>
      <c r="HE16" s="97" t="e">
        <f t="shared" si="16"/>
        <v>#REF!</v>
      </c>
      <c r="HF16" s="97" t="e">
        <f t="shared" si="16"/>
        <v>#REF!</v>
      </c>
      <c r="HG16" s="109" t="e">
        <f t="shared" ref="HG16:HH16" si="17">+HF16</f>
        <v>#REF!</v>
      </c>
      <c r="HH16" s="110" t="e">
        <f t="shared" si="17"/>
        <v>#REF!</v>
      </c>
      <c r="HI16" s="89"/>
      <c r="HJ16" s="89"/>
      <c r="HK16" s="89"/>
      <c r="HL16" s="89"/>
      <c r="HM16" s="89"/>
      <c r="HN16" s="89"/>
      <c r="HO16" s="89"/>
      <c r="HP16" s="89"/>
      <c r="HQ16" s="89"/>
      <c r="HR16" s="89"/>
      <c r="HS16" s="89"/>
      <c r="HT16" s="89"/>
      <c r="HU16" s="89"/>
      <c r="HV16" s="89"/>
      <c r="HW16" s="89"/>
      <c r="HX16" s="89"/>
      <c r="HY16" s="89"/>
      <c r="HZ16" s="89"/>
      <c r="IA16" s="89"/>
      <c r="IB16" s="89"/>
      <c r="IC16" s="89"/>
      <c r="ID16" s="89"/>
      <c r="IE16" s="89"/>
      <c r="IF16" s="89"/>
      <c r="IG16" s="89"/>
      <c r="IH16" s="89"/>
      <c r="II16" s="89"/>
      <c r="IJ16" s="89"/>
      <c r="IK16" s="89"/>
      <c r="IL16" s="89"/>
      <c r="IM16" s="89"/>
      <c r="IN16" s="89"/>
      <c r="IO16" s="89"/>
      <c r="IP16" s="89"/>
    </row>
    <row r="17" spans="1:250" s="94" customFormat="1" ht="15.95" customHeight="1" thickBot="1">
      <c r="A17" s="209" t="s">
        <v>159</v>
      </c>
      <c r="B17" s="210"/>
      <c r="C17" s="210"/>
      <c r="D17" s="210"/>
      <c r="E17" s="210"/>
      <c r="F17" s="210"/>
      <c r="G17" s="210"/>
      <c r="H17" s="210"/>
      <c r="I17" s="210"/>
      <c r="J17" s="210"/>
      <c r="K17" s="222"/>
      <c r="L17" s="276" t="s">
        <v>160</v>
      </c>
      <c r="M17" s="210"/>
      <c r="N17" s="210"/>
      <c r="O17" s="210"/>
      <c r="P17" s="210"/>
      <c r="Q17" s="210"/>
      <c r="R17" s="210"/>
      <c r="S17" s="210"/>
      <c r="T17" s="210"/>
      <c r="U17" s="210"/>
      <c r="V17" s="266" t="s">
        <v>1851</v>
      </c>
      <c r="W17" s="269"/>
      <c r="X17" s="269"/>
      <c r="Y17" s="267"/>
      <c r="Z17" s="266" t="s">
        <v>1852</v>
      </c>
      <c r="AA17" s="337"/>
      <c r="AB17" s="222"/>
      <c r="AC17" s="266" t="s">
        <v>161</v>
      </c>
      <c r="AD17" s="337"/>
      <c r="AE17" s="338"/>
      <c r="AF17" s="89"/>
      <c r="AG17" s="89"/>
      <c r="AH17" s="89"/>
      <c r="AI17" s="89"/>
      <c r="AJ17" s="89"/>
      <c r="AK17" s="89"/>
      <c r="AL17" s="350"/>
      <c r="AM17" s="351"/>
      <c r="AN17" s="351"/>
      <c r="AO17" s="89"/>
      <c r="AP17" s="89"/>
      <c r="AQ17" s="89"/>
      <c r="AR17" s="89"/>
      <c r="AS17" s="89"/>
      <c r="AT17" s="89"/>
      <c r="AU17" s="89"/>
      <c r="AV17" s="89"/>
      <c r="AW17" s="89"/>
      <c r="AX17" s="89"/>
      <c r="AY17" s="89"/>
      <c r="AZ17" s="89"/>
      <c r="BA17" s="89"/>
      <c r="BB17" s="89"/>
      <c r="BC17" s="89"/>
      <c r="BD17" s="89"/>
      <c r="BE17" s="89"/>
      <c r="BF17" s="89"/>
      <c r="BG17" s="89"/>
      <c r="BH17" s="89"/>
      <c r="BI17" s="89"/>
      <c r="BJ17" s="89"/>
      <c r="BK17" s="89"/>
      <c r="BL17" s="89"/>
      <c r="BM17" s="89"/>
      <c r="BN17" s="89"/>
      <c r="BO17" s="89"/>
      <c r="BP17" s="89"/>
      <c r="BQ17" s="89"/>
      <c r="BR17" s="89"/>
      <c r="BS17" s="89"/>
      <c r="BT17" s="89"/>
      <c r="BU17" s="89"/>
      <c r="BV17" s="89"/>
      <c r="BW17" s="89"/>
      <c r="BX17" s="89"/>
      <c r="BY17" s="89"/>
      <c r="BZ17" s="89"/>
      <c r="CA17" s="89"/>
      <c r="CB17" s="89"/>
      <c r="CC17" s="89"/>
      <c r="CD17" s="89"/>
      <c r="CE17" s="89"/>
      <c r="CF17" s="89"/>
      <c r="CG17" s="89"/>
      <c r="CH17" s="89"/>
      <c r="CI17" s="89"/>
      <c r="CJ17" s="89"/>
      <c r="CK17" s="89"/>
      <c r="CL17" s="89"/>
      <c r="CM17" s="89"/>
      <c r="CN17" s="89"/>
      <c r="CO17" s="89"/>
      <c r="CP17" s="89"/>
      <c r="CQ17" s="89"/>
      <c r="CR17" s="89"/>
      <c r="CS17" s="89"/>
      <c r="CT17" s="89"/>
      <c r="CU17" s="89"/>
      <c r="CV17" s="89"/>
      <c r="CW17" s="89"/>
      <c r="CX17" s="89"/>
      <c r="CY17" s="89"/>
      <c r="CZ17" s="89"/>
      <c r="DA17" s="89"/>
      <c r="DB17" s="89"/>
      <c r="DC17" s="89"/>
      <c r="DD17" s="89"/>
      <c r="DE17" s="89"/>
      <c r="DF17" s="89"/>
      <c r="DG17" s="89"/>
      <c r="DH17" s="89"/>
      <c r="DI17" s="89"/>
      <c r="DJ17" s="89"/>
      <c r="DK17" s="89"/>
      <c r="DL17" s="89"/>
      <c r="DM17" s="89"/>
      <c r="DN17" s="89"/>
      <c r="DO17" s="89"/>
      <c r="DP17" s="89"/>
      <c r="DQ17" s="89"/>
      <c r="DR17" s="89"/>
      <c r="DS17" s="89"/>
      <c r="DT17" s="89"/>
      <c r="DU17" s="89"/>
      <c r="DV17" s="89"/>
      <c r="DW17" s="89"/>
      <c r="DX17" s="89"/>
      <c r="DY17" s="89"/>
      <c r="DZ17" s="89"/>
      <c r="EA17" s="89"/>
      <c r="EB17" s="89"/>
      <c r="EC17" s="89"/>
      <c r="ED17" s="89"/>
      <c r="EE17" s="89"/>
      <c r="EF17" s="89"/>
      <c r="EG17" s="89"/>
      <c r="EH17" s="89"/>
      <c r="EI17" s="89"/>
      <c r="EJ17" s="89"/>
      <c r="EK17" s="89"/>
      <c r="EL17" s="89"/>
      <c r="EM17" s="89"/>
      <c r="EN17" s="89"/>
      <c r="EO17" s="89"/>
      <c r="EP17" s="90"/>
      <c r="EQ17" s="90">
        <v>11000</v>
      </c>
      <c r="ER17" s="90">
        <v>12</v>
      </c>
      <c r="ES17" s="90"/>
      <c r="ET17" s="91">
        <v>0.65</v>
      </c>
      <c r="EU17" s="90">
        <v>15</v>
      </c>
      <c r="EV17" s="90"/>
      <c r="EW17" s="90"/>
      <c r="EX17" s="90" t="s">
        <v>163</v>
      </c>
      <c r="EY17" s="91">
        <v>0.45</v>
      </c>
      <c r="EZ17" s="91">
        <v>0.14000000000000001</v>
      </c>
      <c r="FA17" s="90"/>
      <c r="FB17" s="90"/>
      <c r="FC17" s="90"/>
      <c r="FD17" s="90" t="s">
        <v>164</v>
      </c>
      <c r="FE17" s="89"/>
      <c r="FF17" s="111" t="b">
        <f>+IF(FD13=FG1,GL29,IF(FD13=FH1,GL29,IF(FD13=FI1,GL30,IF(FD13=FJ1,GL30,IF(FD13=FK1,GL30,IF(FD13=FL1,GL30,IF(FD13=FM1,GL31,IF(FD13=FN1,GL31))))))))</f>
        <v>0</v>
      </c>
      <c r="FG17" s="89"/>
      <c r="FH17" s="89"/>
      <c r="FI17" s="89"/>
      <c r="FJ17" s="89"/>
      <c r="FK17" s="89"/>
      <c r="FL17" s="89"/>
      <c r="FM17" s="89"/>
      <c r="FN17" s="89"/>
      <c r="FO17" s="89"/>
      <c r="FP17" s="89" t="s">
        <v>165</v>
      </c>
      <c r="FQ17" s="89"/>
      <c r="FR17" s="89"/>
      <c r="FS17" s="89"/>
      <c r="FT17" s="89"/>
      <c r="FU17" s="89"/>
      <c r="FV17" s="89"/>
      <c r="FW17" s="89"/>
      <c r="FX17" s="89"/>
      <c r="FY17" s="89"/>
      <c r="FZ17" s="89"/>
      <c r="GA17" s="95" t="s">
        <v>182</v>
      </c>
      <c r="GB17" s="89"/>
      <c r="GC17" s="89"/>
      <c r="GD17" s="89"/>
      <c r="GE17" s="89"/>
      <c r="GF17" s="93" t="s">
        <v>1892</v>
      </c>
      <c r="GG17" s="89">
        <v>3</v>
      </c>
      <c r="GH17" s="103" t="e">
        <f>+IF(AND(GJ3=0,GJ4=0,GJ8=0),0,SUM(GJ3:GJ8))</f>
        <v>#REF!</v>
      </c>
      <c r="GI17" s="93"/>
      <c r="GJ17" s="93" t="s">
        <v>167</v>
      </c>
      <c r="GK17" s="103">
        <v>0</v>
      </c>
      <c r="GL17" s="103" t="e">
        <f>+#REF!</f>
        <v>#REF!</v>
      </c>
      <c r="GM17" s="103" t="e">
        <f t="shared" ref="GM17:GQ17" si="18">+GL17</f>
        <v>#REF!</v>
      </c>
      <c r="GN17" s="103" t="e">
        <f t="shared" si="18"/>
        <v>#REF!</v>
      </c>
      <c r="GO17" s="103" t="e">
        <f t="shared" si="18"/>
        <v>#REF!</v>
      </c>
      <c r="GP17" s="103" t="e">
        <f t="shared" si="18"/>
        <v>#REF!</v>
      </c>
      <c r="GQ17" s="103" t="e">
        <f t="shared" si="18"/>
        <v>#REF!</v>
      </c>
      <c r="GR17" s="108" t="e">
        <f t="shared" ref="GR17:GR20" si="19">+SUM(GL17:GQ17)</f>
        <v>#REF!</v>
      </c>
      <c r="GS17" s="103" t="e">
        <f>+GQ17</f>
        <v>#REF!</v>
      </c>
      <c r="GT17" s="103" t="e">
        <f t="shared" ref="GT17:GX17" si="20">+GS17</f>
        <v>#REF!</v>
      </c>
      <c r="GU17" s="103" t="e">
        <f t="shared" si="20"/>
        <v>#REF!</v>
      </c>
      <c r="GV17" s="103" t="e">
        <f t="shared" si="20"/>
        <v>#REF!</v>
      </c>
      <c r="GW17" s="103" t="e">
        <f t="shared" si="20"/>
        <v>#REF!</v>
      </c>
      <c r="GX17" s="103" t="e">
        <f t="shared" si="20"/>
        <v>#REF!</v>
      </c>
      <c r="GY17" s="108" t="e">
        <f t="shared" ref="GY17:GY21" si="21">+SUM(GS17:GX17)</f>
        <v>#REF!</v>
      </c>
      <c r="GZ17" s="108" t="e">
        <f t="shared" ref="GZ17:GZ21" si="22">+GR17+GY17</f>
        <v>#REF!</v>
      </c>
      <c r="HA17" s="103" t="e">
        <f>+GX17*(1+#REF!)</f>
        <v>#REF!</v>
      </c>
      <c r="HB17" s="103" t="e">
        <f t="shared" ref="HB17:HF17" si="23">+HA17</f>
        <v>#REF!</v>
      </c>
      <c r="HC17" s="103" t="e">
        <f t="shared" si="23"/>
        <v>#REF!</v>
      </c>
      <c r="HD17" s="103" t="e">
        <f t="shared" si="23"/>
        <v>#REF!</v>
      </c>
      <c r="HE17" s="103" t="e">
        <f t="shared" si="23"/>
        <v>#REF!</v>
      </c>
      <c r="HF17" s="103" t="e">
        <f t="shared" si="23"/>
        <v>#REF!</v>
      </c>
      <c r="HG17" s="109" t="e">
        <f t="shared" ref="HG17:HG21" si="24">+SUM(HA17:HF17)</f>
        <v>#REF!</v>
      </c>
      <c r="HH17" s="112" t="e">
        <f t="shared" ref="HH17:HH19" si="25">+HG17+GZ17</f>
        <v>#REF!</v>
      </c>
      <c r="HI17" s="93"/>
      <c r="HJ17" s="89"/>
      <c r="HK17" s="89"/>
      <c r="HL17" s="89"/>
      <c r="HM17" s="89"/>
      <c r="HN17" s="89"/>
      <c r="HO17" s="89"/>
      <c r="HP17" s="89"/>
      <c r="HQ17" s="89"/>
      <c r="HR17" s="89"/>
      <c r="HS17" s="89"/>
      <c r="HT17" s="89"/>
      <c r="HU17" s="89"/>
      <c r="HV17" s="89"/>
      <c r="HW17" s="89"/>
      <c r="HX17" s="89"/>
      <c r="HY17" s="89"/>
      <c r="HZ17" s="89"/>
      <c r="IA17" s="89"/>
      <c r="IB17" s="89"/>
      <c r="IC17" s="89"/>
      <c r="ID17" s="89"/>
      <c r="IE17" s="89"/>
      <c r="IF17" s="89"/>
      <c r="IG17" s="89"/>
      <c r="IH17" s="89"/>
      <c r="II17" s="89"/>
      <c r="IJ17" s="89"/>
      <c r="IK17" s="89"/>
      <c r="IL17" s="89"/>
      <c r="IM17" s="89"/>
      <c r="IN17" s="89"/>
      <c r="IO17" s="89"/>
      <c r="IP17" s="89"/>
    </row>
    <row r="18" spans="1:250" s="94" customFormat="1" ht="20.100000000000001" customHeight="1" thickBot="1">
      <c r="A18" s="367"/>
      <c r="B18" s="216"/>
      <c r="C18" s="216"/>
      <c r="D18" s="216"/>
      <c r="E18" s="216"/>
      <c r="F18" s="216"/>
      <c r="G18" s="216"/>
      <c r="H18" s="216"/>
      <c r="I18" s="216"/>
      <c r="J18" s="216"/>
      <c r="K18" s="219"/>
      <c r="L18" s="270"/>
      <c r="M18" s="216"/>
      <c r="N18" s="216"/>
      <c r="O18" s="216"/>
      <c r="P18" s="216"/>
      <c r="Q18" s="216"/>
      <c r="R18" s="216"/>
      <c r="S18" s="216"/>
      <c r="T18" s="216"/>
      <c r="U18" s="216"/>
      <c r="V18" s="113" t="s">
        <v>32</v>
      </c>
      <c r="W18" s="373"/>
      <c r="X18" s="374"/>
      <c r="Y18" s="374"/>
      <c r="Z18" s="339"/>
      <c r="AA18" s="339"/>
      <c r="AB18" s="219"/>
      <c r="AC18" s="344"/>
      <c r="AD18" s="216"/>
      <c r="AE18" s="217"/>
      <c r="AF18" s="89"/>
      <c r="AG18" s="89"/>
      <c r="AH18" s="89"/>
      <c r="AI18" s="89"/>
      <c r="AJ18" s="89"/>
      <c r="AK18" s="89"/>
      <c r="AL18" s="89"/>
      <c r="AM18" s="89"/>
      <c r="AN18" s="89"/>
      <c r="AO18" s="89"/>
      <c r="AP18" s="89"/>
      <c r="AQ18" s="89"/>
      <c r="AR18" s="89"/>
      <c r="AS18" s="89"/>
      <c r="AT18" s="89"/>
      <c r="AU18" s="89"/>
      <c r="AV18" s="89"/>
      <c r="AW18" s="89"/>
      <c r="AX18" s="89"/>
      <c r="AY18" s="89"/>
      <c r="AZ18" s="89"/>
      <c r="BA18" s="89"/>
      <c r="BB18" s="89"/>
      <c r="BC18" s="89"/>
      <c r="BD18" s="89"/>
      <c r="BE18" s="89"/>
      <c r="BF18" s="89"/>
      <c r="BG18" s="89"/>
      <c r="BH18" s="89"/>
      <c r="BI18" s="89"/>
      <c r="BJ18" s="89"/>
      <c r="BK18" s="89"/>
      <c r="BL18" s="89"/>
      <c r="BM18" s="89"/>
      <c r="BN18" s="89"/>
      <c r="BO18" s="89"/>
      <c r="BP18" s="89"/>
      <c r="BQ18" s="89"/>
      <c r="BR18" s="89"/>
      <c r="BS18" s="89"/>
      <c r="BT18" s="89"/>
      <c r="BU18" s="89"/>
      <c r="BV18" s="89"/>
      <c r="BW18" s="89"/>
      <c r="BX18" s="89"/>
      <c r="BY18" s="89"/>
      <c r="BZ18" s="89"/>
      <c r="CA18" s="89"/>
      <c r="CB18" s="89"/>
      <c r="CC18" s="89"/>
      <c r="CD18" s="89"/>
      <c r="CE18" s="89"/>
      <c r="CF18" s="89"/>
      <c r="CG18" s="89"/>
      <c r="CH18" s="89"/>
      <c r="CI18" s="89"/>
      <c r="CJ18" s="89"/>
      <c r="CK18" s="89"/>
      <c r="CL18" s="89"/>
      <c r="CM18" s="89"/>
      <c r="CN18" s="89"/>
      <c r="CO18" s="89"/>
      <c r="CP18" s="89"/>
      <c r="CQ18" s="89"/>
      <c r="CR18" s="89"/>
      <c r="CS18" s="89"/>
      <c r="CT18" s="89"/>
      <c r="CU18" s="89"/>
      <c r="CV18" s="89"/>
      <c r="CW18" s="89"/>
      <c r="CX18" s="89"/>
      <c r="CY18" s="89"/>
      <c r="CZ18" s="89"/>
      <c r="DA18" s="89"/>
      <c r="DB18" s="89"/>
      <c r="DC18" s="89"/>
      <c r="DD18" s="89"/>
      <c r="DE18" s="89"/>
      <c r="DF18" s="89"/>
      <c r="DG18" s="89"/>
      <c r="DH18" s="89"/>
      <c r="DI18" s="89"/>
      <c r="DJ18" s="89"/>
      <c r="DK18" s="89"/>
      <c r="DL18" s="89"/>
      <c r="DM18" s="89"/>
      <c r="DN18" s="89"/>
      <c r="DO18" s="89"/>
      <c r="DP18" s="89"/>
      <c r="DQ18" s="89"/>
      <c r="DR18" s="89"/>
      <c r="DS18" s="89"/>
      <c r="DT18" s="89"/>
      <c r="DU18" s="89"/>
      <c r="DV18" s="89"/>
      <c r="DW18" s="89"/>
      <c r="DX18" s="89"/>
      <c r="DY18" s="89"/>
      <c r="DZ18" s="89"/>
      <c r="EA18" s="89"/>
      <c r="EB18" s="89"/>
      <c r="EC18" s="89"/>
      <c r="ED18" s="89"/>
      <c r="EE18" s="89"/>
      <c r="EF18" s="89"/>
      <c r="EG18" s="98"/>
      <c r="EH18" s="98"/>
      <c r="EI18" s="98"/>
      <c r="EJ18" s="98"/>
      <c r="EK18" s="89" t="s">
        <v>177</v>
      </c>
      <c r="EL18" s="89"/>
      <c r="EM18" s="89"/>
      <c r="EN18" s="89"/>
      <c r="EO18" s="89"/>
      <c r="EP18" s="90"/>
      <c r="EQ18" s="90">
        <v>12000</v>
      </c>
      <c r="ER18" s="90">
        <v>13</v>
      </c>
      <c r="ES18" s="90"/>
      <c r="ET18" s="91">
        <v>0.7</v>
      </c>
      <c r="EU18" s="90">
        <v>20</v>
      </c>
      <c r="EV18" s="90"/>
      <c r="EW18" s="90"/>
      <c r="EX18" s="90" t="s">
        <v>169</v>
      </c>
      <c r="EY18" s="91">
        <v>0.39999999999999902</v>
      </c>
      <c r="EZ18" s="114">
        <v>0.15</v>
      </c>
      <c r="FA18" s="90"/>
      <c r="FB18" s="90"/>
      <c r="FC18" s="90"/>
      <c r="FD18" s="90" t="s">
        <v>1761</v>
      </c>
      <c r="FE18" s="89"/>
      <c r="FF18" s="115">
        <f>+ROUND(IF(FD13=FG1,GP29,IF(FD13=FH1,GP29,IF(FD13=FI1,GP30,IF(FD13=FJ1,GP30,IF(FD13=FK1,GP30,IF(FD13=FL1,GP30,IF(FD13=FM1,GP31,IF(FD13=FN1,GP31)))))))),2)</f>
        <v>0</v>
      </c>
      <c r="FG18" s="89"/>
      <c r="FH18" s="89"/>
      <c r="FI18" s="89"/>
      <c r="FJ18" s="89"/>
      <c r="FK18" s="89"/>
      <c r="FL18" s="89"/>
      <c r="FM18" s="89"/>
      <c r="FN18" s="89"/>
      <c r="FO18" s="89"/>
      <c r="FP18" s="89" t="s">
        <v>170</v>
      </c>
      <c r="FQ18" s="89"/>
      <c r="FR18" s="89"/>
      <c r="FS18" s="89"/>
      <c r="FT18" s="89"/>
      <c r="FU18" s="89"/>
      <c r="FV18" s="89"/>
      <c r="FW18" s="89"/>
      <c r="FX18" s="89"/>
      <c r="FY18" s="89"/>
      <c r="FZ18" s="89"/>
      <c r="GA18" s="92" t="s">
        <v>187</v>
      </c>
      <c r="GB18" s="89"/>
      <c r="GC18" s="89"/>
      <c r="GD18" s="89"/>
      <c r="GE18" s="89"/>
      <c r="GF18" s="93" t="s">
        <v>1762</v>
      </c>
      <c r="GG18" s="89">
        <v>4</v>
      </c>
      <c r="GH18" s="103" t="e">
        <f>+IF(AND(GK3=0,GK4=0,GK8=0),0,SUM(GK3:GK8))</f>
        <v>#REF!</v>
      </c>
      <c r="GI18" s="93"/>
      <c r="GJ18" s="93" t="s">
        <v>172</v>
      </c>
      <c r="GK18" s="89">
        <v>0</v>
      </c>
      <c r="GL18" s="103" t="e">
        <f>+(#REF!/#REF!)*GL17</f>
        <v>#REF!</v>
      </c>
      <c r="GM18" s="103" t="e">
        <f>+(#REF!/#REF!)*GM17</f>
        <v>#REF!</v>
      </c>
      <c r="GN18" s="103" t="e">
        <f>+(#REF!/#REF!)*GN17</f>
        <v>#REF!</v>
      </c>
      <c r="GO18" s="103" t="e">
        <f>+(#REF!/#REF!)*GO17</f>
        <v>#REF!</v>
      </c>
      <c r="GP18" s="103" t="e">
        <f>+(#REF!/#REF!)*GP17</f>
        <v>#REF!</v>
      </c>
      <c r="GQ18" s="103" t="e">
        <f>+(#REF!/#REF!)*GQ17</f>
        <v>#REF!</v>
      </c>
      <c r="GR18" s="108" t="e">
        <f t="shared" si="19"/>
        <v>#REF!</v>
      </c>
      <c r="GS18" s="103" t="e">
        <f>+(#REF!/#REF!)*GS17</f>
        <v>#REF!</v>
      </c>
      <c r="GT18" s="103" t="e">
        <f>+(#REF!/#REF!)*GT17</f>
        <v>#REF!</v>
      </c>
      <c r="GU18" s="103" t="e">
        <f>+(#REF!/#REF!)*GU17</f>
        <v>#REF!</v>
      </c>
      <c r="GV18" s="103" t="e">
        <f>+(#REF!/#REF!)*GV17</f>
        <v>#REF!</v>
      </c>
      <c r="GW18" s="103" t="e">
        <f>+(#REF!/#REF!)*GW17</f>
        <v>#REF!</v>
      </c>
      <c r="GX18" s="103" t="e">
        <f>+(#REF!/#REF!)*GX17</f>
        <v>#REF!</v>
      </c>
      <c r="GY18" s="108" t="e">
        <f t="shared" si="21"/>
        <v>#REF!</v>
      </c>
      <c r="GZ18" s="108" t="e">
        <f t="shared" si="22"/>
        <v>#REF!</v>
      </c>
      <c r="HA18" s="103" t="e">
        <f>+(#REF!/#REF!)*HA17</f>
        <v>#REF!</v>
      </c>
      <c r="HB18" s="103" t="e">
        <f>+(#REF!/#REF!)*HB17</f>
        <v>#REF!</v>
      </c>
      <c r="HC18" s="103" t="e">
        <f>+(#REF!/#REF!)*HC17</f>
        <v>#REF!</v>
      </c>
      <c r="HD18" s="103" t="e">
        <f>+(#REF!/#REF!)*HD17</f>
        <v>#REF!</v>
      </c>
      <c r="HE18" s="103" t="e">
        <f>+(#REF!/#REF!)*HE17</f>
        <v>#REF!</v>
      </c>
      <c r="HF18" s="103" t="e">
        <f>+(#REF!/#REF!)*HF17</f>
        <v>#REF!</v>
      </c>
      <c r="HG18" s="109" t="e">
        <f t="shared" si="24"/>
        <v>#REF!</v>
      </c>
      <c r="HH18" s="112" t="e">
        <f t="shared" si="25"/>
        <v>#REF!</v>
      </c>
      <c r="HI18" s="89"/>
      <c r="HJ18" s="89"/>
      <c r="HK18" s="89"/>
      <c r="HL18" s="89"/>
      <c r="HM18" s="89"/>
      <c r="HN18" s="89"/>
      <c r="HO18" s="89"/>
      <c r="HP18" s="89"/>
      <c r="HQ18" s="89"/>
      <c r="HR18" s="89"/>
      <c r="HS18" s="89"/>
      <c r="HT18" s="89"/>
      <c r="HU18" s="89"/>
      <c r="HV18" s="89"/>
      <c r="HW18" s="89"/>
      <c r="HX18" s="89"/>
      <c r="HY18" s="89"/>
      <c r="HZ18" s="89"/>
      <c r="IA18" s="89"/>
      <c r="IB18" s="89"/>
      <c r="IC18" s="89"/>
      <c r="ID18" s="89"/>
      <c r="IE18" s="89"/>
      <c r="IF18" s="89"/>
      <c r="IG18" s="89"/>
      <c r="IH18" s="89"/>
      <c r="II18" s="89"/>
      <c r="IJ18" s="89"/>
      <c r="IK18" s="89"/>
      <c r="IL18" s="89"/>
      <c r="IM18" s="89"/>
      <c r="IN18" s="89"/>
      <c r="IO18" s="89"/>
      <c r="IP18" s="89"/>
    </row>
    <row r="19" spans="1:250" s="94" customFormat="1" ht="15.95" customHeight="1" thickBot="1">
      <c r="A19" s="335" t="s">
        <v>173</v>
      </c>
      <c r="B19" s="210"/>
      <c r="C19" s="210"/>
      <c r="D19" s="210"/>
      <c r="E19" s="210"/>
      <c r="F19" s="210"/>
      <c r="G19" s="210"/>
      <c r="H19" s="210"/>
      <c r="I19" s="222"/>
      <c r="J19" s="266" t="s">
        <v>174</v>
      </c>
      <c r="K19" s="269"/>
      <c r="L19" s="269"/>
      <c r="M19" s="267"/>
      <c r="N19" s="276" t="s">
        <v>1845</v>
      </c>
      <c r="O19" s="210"/>
      <c r="P19" s="210"/>
      <c r="Q19" s="210"/>
      <c r="R19" s="210"/>
      <c r="S19" s="210"/>
      <c r="T19" s="210"/>
      <c r="U19" s="210"/>
      <c r="V19" s="237"/>
      <c r="W19" s="238"/>
      <c r="X19" s="375" t="s">
        <v>1850</v>
      </c>
      <c r="Y19" s="238"/>
      <c r="Z19" s="266" t="s">
        <v>176</v>
      </c>
      <c r="AA19" s="337"/>
      <c r="AB19" s="337"/>
      <c r="AC19" s="337"/>
      <c r="AD19" s="337"/>
      <c r="AE19" s="338"/>
      <c r="AF19" s="89"/>
      <c r="AG19" s="89"/>
      <c r="AH19" s="89"/>
      <c r="AI19" s="89"/>
      <c r="AJ19" s="89"/>
      <c r="AK19" s="89"/>
      <c r="AL19" s="89"/>
      <c r="AM19" s="89"/>
      <c r="AN19" s="89"/>
      <c r="AO19" s="89"/>
      <c r="AP19" s="89"/>
      <c r="AQ19" s="89"/>
      <c r="AR19" s="89"/>
      <c r="AS19" s="89"/>
      <c r="AT19" s="89"/>
      <c r="AU19" s="89"/>
      <c r="AV19" s="89"/>
      <c r="AW19" s="89"/>
      <c r="AX19" s="89"/>
      <c r="AY19" s="89"/>
      <c r="AZ19" s="89"/>
      <c r="BA19" s="89"/>
      <c r="BB19" s="89"/>
      <c r="BC19" s="89"/>
      <c r="BD19" s="89"/>
      <c r="BE19" s="89"/>
      <c r="BF19" s="89"/>
      <c r="BG19" s="89"/>
      <c r="BH19" s="89"/>
      <c r="BI19" s="89"/>
      <c r="BJ19" s="89"/>
      <c r="BK19" s="89"/>
      <c r="BL19" s="89"/>
      <c r="BM19" s="89"/>
      <c r="BN19" s="89"/>
      <c r="BO19" s="89"/>
      <c r="BP19" s="89"/>
      <c r="BQ19" s="89"/>
      <c r="BR19" s="89"/>
      <c r="BS19" s="89"/>
      <c r="BT19" s="89"/>
      <c r="BU19" s="89"/>
      <c r="BV19" s="89"/>
      <c r="BW19" s="89"/>
      <c r="BX19" s="89"/>
      <c r="BY19" s="89"/>
      <c r="BZ19" s="89"/>
      <c r="CA19" s="89"/>
      <c r="CB19" s="89"/>
      <c r="CC19" s="89"/>
      <c r="CD19" s="89"/>
      <c r="CE19" s="89"/>
      <c r="CF19" s="89"/>
      <c r="CG19" s="89"/>
      <c r="CH19" s="89"/>
      <c r="CI19" s="89"/>
      <c r="CJ19" s="89"/>
      <c r="CK19" s="89"/>
      <c r="CL19" s="89"/>
      <c r="CM19" s="89"/>
      <c r="CN19" s="89"/>
      <c r="CO19" s="89"/>
      <c r="CP19" s="89"/>
      <c r="CQ19" s="89"/>
      <c r="CR19" s="89"/>
      <c r="CS19" s="89"/>
      <c r="CT19" s="89"/>
      <c r="CU19" s="89"/>
      <c r="CV19" s="89"/>
      <c r="CW19" s="89"/>
      <c r="CX19" s="89"/>
      <c r="CY19" s="89"/>
      <c r="CZ19" s="89"/>
      <c r="DA19" s="89"/>
      <c r="DB19" s="89"/>
      <c r="DC19" s="89"/>
      <c r="DD19" s="89"/>
      <c r="DE19" s="89"/>
      <c r="DF19" s="89"/>
      <c r="DG19" s="89"/>
      <c r="DH19" s="89"/>
      <c r="DI19" s="89"/>
      <c r="DJ19" s="89"/>
      <c r="DK19" s="89"/>
      <c r="DL19" s="89"/>
      <c r="DM19" s="89"/>
      <c r="DN19" s="89"/>
      <c r="DO19" s="89"/>
      <c r="DP19" s="89"/>
      <c r="DQ19" s="89"/>
      <c r="DR19" s="89"/>
      <c r="DS19" s="89"/>
      <c r="DT19" s="89"/>
      <c r="DU19" s="89"/>
      <c r="DV19" s="89"/>
      <c r="DW19" s="89"/>
      <c r="DX19" s="89"/>
      <c r="DY19" s="89"/>
      <c r="DZ19" s="89"/>
      <c r="EA19" s="89"/>
      <c r="EB19" s="89"/>
      <c r="EC19" s="89"/>
      <c r="ED19" s="89"/>
      <c r="EE19" s="89"/>
      <c r="EF19" s="89"/>
      <c r="EG19" s="89"/>
      <c r="EH19" s="89"/>
      <c r="EI19" s="89"/>
      <c r="EJ19" s="89"/>
      <c r="EK19" s="89"/>
      <c r="EL19" s="89"/>
      <c r="EM19" s="89"/>
      <c r="EN19" s="89"/>
      <c r="EO19" s="89"/>
      <c r="EP19" s="89"/>
      <c r="EQ19" s="90"/>
      <c r="ER19" s="90">
        <v>14</v>
      </c>
      <c r="ES19" s="90"/>
      <c r="ET19" s="91">
        <v>0.75</v>
      </c>
      <c r="EU19" s="90">
        <v>25</v>
      </c>
      <c r="EV19" s="90"/>
      <c r="EW19" s="90"/>
      <c r="EX19" s="90" t="s">
        <v>179</v>
      </c>
      <c r="EY19" s="91">
        <v>0.34999999999999898</v>
      </c>
      <c r="EZ19" s="91">
        <v>0.16</v>
      </c>
      <c r="FA19" s="90"/>
      <c r="FB19" s="90"/>
      <c r="FC19" s="90"/>
      <c r="FD19" s="90" t="s">
        <v>180</v>
      </c>
      <c r="FE19" s="89"/>
      <c r="FF19" s="116">
        <f>+ROUND(IF(FD13=FG1,GS29,IF(FD13=FH1,GS29,IF(FD13=FI1,GS30,IF(FD13=FJ1,GS30,IF(FD13=FK1,GS30,IF(FD13=FL1,GS30,IF(FD13=FM1,GS31,IF(FD13=FN1,GS31)))))))),2)</f>
        <v>0</v>
      </c>
      <c r="FG19" s="89"/>
      <c r="FH19" s="89"/>
      <c r="FI19" s="89"/>
      <c r="FJ19" s="89"/>
      <c r="FK19" s="89"/>
      <c r="FL19" s="89"/>
      <c r="FM19" s="89"/>
      <c r="FN19" s="89"/>
      <c r="FO19" s="89"/>
      <c r="FP19" s="89" t="s">
        <v>181</v>
      </c>
      <c r="FQ19" s="89"/>
      <c r="FR19" s="89"/>
      <c r="FS19" s="89"/>
      <c r="FT19" s="89"/>
      <c r="FU19" s="89"/>
      <c r="FV19" s="89"/>
      <c r="FW19" s="89"/>
      <c r="FX19" s="89"/>
      <c r="FY19" s="89"/>
      <c r="FZ19" s="89"/>
      <c r="GA19" s="117" t="s">
        <v>193</v>
      </c>
      <c r="GB19" s="89"/>
      <c r="GC19" s="89"/>
      <c r="GD19" s="89"/>
      <c r="GE19" s="89"/>
      <c r="GF19" s="93" t="s">
        <v>183</v>
      </c>
      <c r="GG19" s="89">
        <v>5</v>
      </c>
      <c r="GH19" s="103" t="e">
        <f>+IF(AND(GL3=0,GL4=0,GL8=0),0,SUM(GL3:GL8))</f>
        <v>#REF!</v>
      </c>
      <c r="GI19" s="93"/>
      <c r="GJ19" s="93" t="s">
        <v>184</v>
      </c>
      <c r="GK19" s="89">
        <v>0</v>
      </c>
      <c r="GL19" s="103" t="e">
        <f>+(#REF!/#REF!)*GL17</f>
        <v>#REF!</v>
      </c>
      <c r="GM19" s="103" t="e">
        <f>+(#REF!/#REF!)*GM17</f>
        <v>#REF!</v>
      </c>
      <c r="GN19" s="103" t="e">
        <f>+(#REF!/#REF!)*GN17</f>
        <v>#REF!</v>
      </c>
      <c r="GO19" s="103" t="e">
        <f>+(#REF!/#REF!)*GO17</f>
        <v>#REF!</v>
      </c>
      <c r="GP19" s="103" t="e">
        <f>+(#REF!/#REF!)*GP17</f>
        <v>#REF!</v>
      </c>
      <c r="GQ19" s="103" t="e">
        <f>+(#REF!/#REF!)*GQ17</f>
        <v>#REF!</v>
      </c>
      <c r="GR19" s="108" t="e">
        <f t="shared" si="19"/>
        <v>#REF!</v>
      </c>
      <c r="GS19" s="103" t="e">
        <f>+(#REF!/#REF!)*GS17</f>
        <v>#REF!</v>
      </c>
      <c r="GT19" s="103" t="e">
        <f>+(#REF!/#REF!)*GT17</f>
        <v>#REF!</v>
      </c>
      <c r="GU19" s="103" t="e">
        <f>+(#REF!/#REF!)*GU17</f>
        <v>#REF!</v>
      </c>
      <c r="GV19" s="103" t="e">
        <f>+(#REF!/#REF!)*GV17</f>
        <v>#REF!</v>
      </c>
      <c r="GW19" s="103" t="e">
        <f>+(#REF!/#REF!)*GW17</f>
        <v>#REF!</v>
      </c>
      <c r="GX19" s="103" t="e">
        <f>+(#REF!/#REF!)*GX17</f>
        <v>#REF!</v>
      </c>
      <c r="GY19" s="108" t="e">
        <f t="shared" si="21"/>
        <v>#REF!</v>
      </c>
      <c r="GZ19" s="108" t="e">
        <f t="shared" si="22"/>
        <v>#REF!</v>
      </c>
      <c r="HA19" s="103" t="e">
        <f>+(#REF!/#REF!)*HA17</f>
        <v>#REF!</v>
      </c>
      <c r="HB19" s="103" t="e">
        <f>+(#REF!/#REF!)*HB17</f>
        <v>#REF!</v>
      </c>
      <c r="HC19" s="103" t="e">
        <f>+(#REF!/#REF!)*HC17</f>
        <v>#REF!</v>
      </c>
      <c r="HD19" s="103" t="e">
        <f>+(#REF!/#REF!)*HD17</f>
        <v>#REF!</v>
      </c>
      <c r="HE19" s="103" t="e">
        <f>+(#REF!/#REF!)*HE17</f>
        <v>#REF!</v>
      </c>
      <c r="HF19" s="103" t="e">
        <f>+(#REF!/#REF!)*HF17</f>
        <v>#REF!</v>
      </c>
      <c r="HG19" s="109" t="e">
        <f t="shared" si="24"/>
        <v>#REF!</v>
      </c>
      <c r="HH19" s="112" t="e">
        <f t="shared" si="25"/>
        <v>#REF!</v>
      </c>
      <c r="HI19" s="89"/>
      <c r="HJ19" s="89"/>
      <c r="HK19" s="89"/>
      <c r="HL19" s="89"/>
      <c r="HM19" s="89"/>
      <c r="HN19" s="89"/>
      <c r="HO19" s="89"/>
      <c r="HP19" s="89"/>
      <c r="HQ19" s="89"/>
      <c r="HR19" s="89"/>
      <c r="HS19" s="89"/>
      <c r="HT19" s="89"/>
      <c r="HU19" s="89"/>
      <c r="HV19" s="89"/>
      <c r="HW19" s="89"/>
      <c r="HX19" s="89"/>
      <c r="HY19" s="89"/>
      <c r="HZ19" s="89"/>
      <c r="IA19" s="89"/>
      <c r="IB19" s="89"/>
      <c r="IC19" s="89"/>
      <c r="ID19" s="89"/>
      <c r="IE19" s="89"/>
      <c r="IF19" s="89"/>
      <c r="IG19" s="89"/>
      <c r="IH19" s="89"/>
      <c r="II19" s="89"/>
      <c r="IJ19" s="89"/>
      <c r="IK19" s="89"/>
      <c r="IL19" s="89"/>
      <c r="IM19" s="89"/>
      <c r="IN19" s="89"/>
      <c r="IO19" s="89"/>
      <c r="IP19" s="89"/>
    </row>
    <row r="20" spans="1:250" s="94" customFormat="1" ht="20.100000000000001" customHeight="1" thickBot="1">
      <c r="A20" s="376"/>
      <c r="B20" s="330"/>
      <c r="C20" s="330"/>
      <c r="D20" s="330"/>
      <c r="E20" s="330"/>
      <c r="F20" s="330"/>
      <c r="G20" s="330"/>
      <c r="H20" s="330"/>
      <c r="I20" s="331"/>
      <c r="J20" s="329"/>
      <c r="K20" s="330"/>
      <c r="L20" s="330"/>
      <c r="M20" s="331"/>
      <c r="N20" s="329"/>
      <c r="O20" s="330"/>
      <c r="P20" s="330"/>
      <c r="Q20" s="330"/>
      <c r="R20" s="330"/>
      <c r="S20" s="330"/>
      <c r="T20" s="330"/>
      <c r="U20" s="330"/>
      <c r="V20" s="330"/>
      <c r="W20" s="331"/>
      <c r="X20" s="270"/>
      <c r="Y20" s="219"/>
      <c r="Z20" s="270"/>
      <c r="AA20" s="339"/>
      <c r="AB20" s="339"/>
      <c r="AC20" s="339"/>
      <c r="AD20" s="339"/>
      <c r="AE20" s="340"/>
      <c r="AF20" s="89"/>
      <c r="AG20" s="89"/>
      <c r="AH20" s="89"/>
      <c r="AI20" s="89"/>
      <c r="AJ20" s="89"/>
      <c r="AK20" s="89"/>
      <c r="AL20" s="89"/>
      <c r="AM20" s="89"/>
      <c r="AN20" s="89"/>
      <c r="AO20" s="89"/>
      <c r="AP20" s="89"/>
      <c r="AQ20" s="89"/>
      <c r="AR20" s="89"/>
      <c r="AS20" s="89"/>
      <c r="AT20" s="89"/>
      <c r="AU20" s="89"/>
      <c r="AV20" s="89"/>
      <c r="AW20" s="89"/>
      <c r="AX20" s="89"/>
      <c r="AY20" s="89"/>
      <c r="AZ20" s="89"/>
      <c r="BA20" s="89"/>
      <c r="BB20" s="89"/>
      <c r="BC20" s="89"/>
      <c r="BD20" s="89"/>
      <c r="BE20" s="89"/>
      <c r="BF20" s="89"/>
      <c r="BG20" s="89"/>
      <c r="BH20" s="89"/>
      <c r="BI20" s="89"/>
      <c r="BJ20" s="89"/>
      <c r="BK20" s="89"/>
      <c r="BL20" s="89"/>
      <c r="BM20" s="89"/>
      <c r="BN20" s="89"/>
      <c r="BO20" s="89"/>
      <c r="BP20" s="89"/>
      <c r="BQ20" s="89"/>
      <c r="BR20" s="89"/>
      <c r="BS20" s="89"/>
      <c r="BT20" s="89"/>
      <c r="BU20" s="89"/>
      <c r="BV20" s="89"/>
      <c r="BW20" s="89"/>
      <c r="BX20" s="89"/>
      <c r="BY20" s="89"/>
      <c r="BZ20" s="89"/>
      <c r="CA20" s="89"/>
      <c r="CB20" s="89"/>
      <c r="CC20" s="89"/>
      <c r="CD20" s="89"/>
      <c r="CE20" s="89"/>
      <c r="CF20" s="89"/>
      <c r="CG20" s="89"/>
      <c r="CH20" s="89"/>
      <c r="CI20" s="89"/>
      <c r="CJ20" s="89"/>
      <c r="CK20" s="89"/>
      <c r="CL20" s="89"/>
      <c r="CM20" s="89"/>
      <c r="CN20" s="89"/>
      <c r="CO20" s="89"/>
      <c r="CP20" s="89"/>
      <c r="CQ20" s="89"/>
      <c r="CR20" s="89"/>
      <c r="CS20" s="89"/>
      <c r="CT20" s="89"/>
      <c r="CU20" s="89"/>
      <c r="CV20" s="89"/>
      <c r="CW20" s="89"/>
      <c r="CX20" s="89"/>
      <c r="CY20" s="89"/>
      <c r="CZ20" s="89"/>
      <c r="DA20" s="89"/>
      <c r="DB20" s="89"/>
      <c r="DC20" s="89"/>
      <c r="DD20" s="89"/>
      <c r="DE20" s="89"/>
      <c r="DF20" s="89"/>
      <c r="DG20" s="89"/>
      <c r="DH20" s="89"/>
      <c r="DI20" s="89"/>
      <c r="DJ20" s="89"/>
      <c r="DK20" s="89"/>
      <c r="DL20" s="89"/>
      <c r="DM20" s="89"/>
      <c r="DN20" s="89"/>
      <c r="DO20" s="89"/>
      <c r="DP20" s="89"/>
      <c r="DQ20" s="89"/>
      <c r="DR20" s="89"/>
      <c r="DS20" s="89"/>
      <c r="DT20" s="89"/>
      <c r="DU20" s="89"/>
      <c r="DV20" s="89"/>
      <c r="DW20" s="89"/>
      <c r="DX20" s="89"/>
      <c r="DY20" s="89"/>
      <c r="DZ20" s="98"/>
      <c r="EA20" s="98"/>
      <c r="EB20" s="98"/>
      <c r="EC20" s="98"/>
      <c r="ED20" s="98"/>
      <c r="EE20" s="98"/>
      <c r="EF20" s="89"/>
      <c r="EG20" s="98"/>
      <c r="EH20" s="98"/>
      <c r="EI20" s="98"/>
      <c r="EJ20" s="98"/>
      <c r="EK20" s="98"/>
      <c r="EL20" s="98"/>
      <c r="EM20" s="98"/>
      <c r="EN20" s="98"/>
      <c r="EO20" s="98"/>
      <c r="EP20" s="98" t="str">
        <f>+IF(P13=EA3,Producción,IF(P13=EA4,Servicios,IF(P13=EA6,Servicios,IF(P13=EA7,Servicios,IF(P13=EA5,DY9Producción," ")))))</f>
        <v xml:space="preserve"> </v>
      </c>
      <c r="EQ20" s="90"/>
      <c r="ER20" s="90">
        <v>15</v>
      </c>
      <c r="ES20" s="90"/>
      <c r="ET20" s="91">
        <v>0.8</v>
      </c>
      <c r="EU20" s="90">
        <v>30</v>
      </c>
      <c r="EV20" s="90"/>
      <c r="EW20" s="90"/>
      <c r="EX20" s="90" t="s">
        <v>185</v>
      </c>
      <c r="EY20" s="91">
        <v>0.29999999999999899</v>
      </c>
      <c r="EZ20" s="114">
        <v>0.17</v>
      </c>
      <c r="FA20" s="90"/>
      <c r="FB20" s="118"/>
      <c r="FC20" s="118"/>
      <c r="FD20" s="90"/>
      <c r="FE20" s="89"/>
      <c r="FF20" s="89"/>
      <c r="FG20" s="89"/>
      <c r="FH20" s="89"/>
      <c r="FI20" s="89"/>
      <c r="FJ20" s="89"/>
      <c r="FK20" s="89"/>
      <c r="FL20" s="89"/>
      <c r="FM20" s="89"/>
      <c r="FN20" s="89"/>
      <c r="FO20" s="89"/>
      <c r="FP20" s="89" t="s">
        <v>186</v>
      </c>
      <c r="FQ20" s="89"/>
      <c r="FR20" s="89"/>
      <c r="FS20" s="89"/>
      <c r="FT20" s="89"/>
      <c r="FU20" s="89"/>
      <c r="FV20" s="89"/>
      <c r="FW20" s="89"/>
      <c r="FX20" s="89"/>
      <c r="FY20" s="89"/>
      <c r="FZ20" s="89"/>
      <c r="GA20" s="92" t="s">
        <v>198</v>
      </c>
      <c r="GB20" s="89"/>
      <c r="GC20" s="89"/>
      <c r="GD20" s="89"/>
      <c r="GE20" s="89"/>
      <c r="GF20" s="93" t="s">
        <v>1763</v>
      </c>
      <c r="GG20" s="89">
        <v>6</v>
      </c>
      <c r="GH20" s="103" t="e">
        <f>+IF(AND(GM3=0,GM4=0,GM8=0),0,SUM(GM3:GM8))</f>
        <v>#REF!</v>
      </c>
      <c r="GI20" s="93"/>
      <c r="GJ20" s="119" t="s">
        <v>188</v>
      </c>
      <c r="GK20" s="120">
        <v>0</v>
      </c>
      <c r="GL20" s="121" t="e">
        <f t="shared" ref="GL20:GQ20" si="26">+GL17-GL18-GL19</f>
        <v>#REF!</v>
      </c>
      <c r="GM20" s="121" t="e">
        <f t="shared" si="26"/>
        <v>#REF!</v>
      </c>
      <c r="GN20" s="121" t="e">
        <f t="shared" si="26"/>
        <v>#REF!</v>
      </c>
      <c r="GO20" s="121" t="e">
        <f t="shared" si="26"/>
        <v>#REF!</v>
      </c>
      <c r="GP20" s="121" t="e">
        <f t="shared" si="26"/>
        <v>#REF!</v>
      </c>
      <c r="GQ20" s="121" t="e">
        <f t="shared" si="26"/>
        <v>#REF!</v>
      </c>
      <c r="GR20" s="122" t="e">
        <f t="shared" si="19"/>
        <v>#REF!</v>
      </c>
      <c r="GS20" s="121" t="e">
        <f t="shared" ref="GS20:GX20" si="27">+GS17-GS18-GS19</f>
        <v>#REF!</v>
      </c>
      <c r="GT20" s="121" t="e">
        <f t="shared" si="27"/>
        <v>#REF!</v>
      </c>
      <c r="GU20" s="121" t="e">
        <f t="shared" si="27"/>
        <v>#REF!</v>
      </c>
      <c r="GV20" s="121" t="e">
        <f t="shared" si="27"/>
        <v>#REF!</v>
      </c>
      <c r="GW20" s="121" t="e">
        <f t="shared" si="27"/>
        <v>#REF!</v>
      </c>
      <c r="GX20" s="121" t="e">
        <f t="shared" si="27"/>
        <v>#REF!</v>
      </c>
      <c r="GY20" s="122" t="e">
        <f t="shared" si="21"/>
        <v>#REF!</v>
      </c>
      <c r="GZ20" s="122" t="e">
        <f t="shared" si="22"/>
        <v>#REF!</v>
      </c>
      <c r="HA20" s="121" t="e">
        <f t="shared" ref="HA20:HF20" si="28">+HA17-HA18-HA19</f>
        <v>#REF!</v>
      </c>
      <c r="HB20" s="121" t="e">
        <f t="shared" si="28"/>
        <v>#REF!</v>
      </c>
      <c r="HC20" s="121" t="e">
        <f t="shared" si="28"/>
        <v>#REF!</v>
      </c>
      <c r="HD20" s="121" t="e">
        <f t="shared" si="28"/>
        <v>#REF!</v>
      </c>
      <c r="HE20" s="121" t="e">
        <f t="shared" si="28"/>
        <v>#REF!</v>
      </c>
      <c r="HF20" s="121" t="e">
        <f t="shared" si="28"/>
        <v>#REF!</v>
      </c>
      <c r="HG20" s="123" t="e">
        <f t="shared" si="24"/>
        <v>#REF!</v>
      </c>
      <c r="HH20" s="124" t="e">
        <f>+HH17-HH18-HH19</f>
        <v>#REF!</v>
      </c>
      <c r="HI20" s="89"/>
      <c r="HJ20" s="89"/>
      <c r="HK20" s="89"/>
      <c r="HL20" s="89"/>
      <c r="HM20" s="89"/>
      <c r="HN20" s="89"/>
      <c r="HO20" s="89"/>
      <c r="HP20" s="89"/>
      <c r="HQ20" s="89"/>
      <c r="HR20" s="89"/>
      <c r="HS20" s="89"/>
      <c r="HT20" s="89"/>
      <c r="HU20" s="89"/>
      <c r="HV20" s="89"/>
      <c r="HW20" s="89"/>
      <c r="HX20" s="89"/>
      <c r="HY20" s="89"/>
      <c r="HZ20" s="89"/>
      <c r="IA20" s="89"/>
      <c r="IB20" s="89"/>
      <c r="IC20" s="89"/>
      <c r="ID20" s="89"/>
      <c r="IE20" s="89"/>
      <c r="IF20" s="89"/>
      <c r="IG20" s="89"/>
      <c r="IH20" s="89"/>
      <c r="II20" s="89"/>
      <c r="IJ20" s="89"/>
      <c r="IK20" s="89"/>
      <c r="IL20" s="89"/>
      <c r="IM20" s="89"/>
      <c r="IN20" s="89"/>
      <c r="IO20" s="89"/>
      <c r="IP20" s="89"/>
    </row>
    <row r="21" spans="1:250" s="94" customFormat="1" ht="15.95" customHeight="1" thickBot="1">
      <c r="A21" s="209" t="s">
        <v>189</v>
      </c>
      <c r="B21" s="210"/>
      <c r="C21" s="210"/>
      <c r="D21" s="210"/>
      <c r="E21" s="210"/>
      <c r="F21" s="210"/>
      <c r="G21" s="210"/>
      <c r="H21" s="210"/>
      <c r="I21" s="210"/>
      <c r="J21" s="210"/>
      <c r="K21" s="210"/>
      <c r="L21" s="222"/>
      <c r="M21" s="276" t="s">
        <v>190</v>
      </c>
      <c r="N21" s="289"/>
      <c r="O21" s="289"/>
      <c r="P21" s="289"/>
      <c r="Q21" s="289"/>
      <c r="R21" s="289"/>
      <c r="S21" s="289"/>
      <c r="T21" s="289"/>
      <c r="U21" s="289"/>
      <c r="V21" s="289"/>
      <c r="W21" s="289"/>
      <c r="X21" s="289"/>
      <c r="Y21" s="289"/>
      <c r="Z21" s="289"/>
      <c r="AA21" s="289"/>
      <c r="AB21" s="289"/>
      <c r="AC21" s="289"/>
      <c r="AD21" s="289"/>
      <c r="AE21" s="324"/>
      <c r="AF21" s="98"/>
      <c r="AG21" s="98"/>
      <c r="AH21" s="98"/>
      <c r="AI21" s="98"/>
      <c r="AJ21" s="98"/>
      <c r="AK21" s="98"/>
      <c r="AL21" s="98"/>
      <c r="AM21" s="98"/>
      <c r="AN21" s="98"/>
      <c r="AO21" s="98"/>
      <c r="AP21" s="98"/>
      <c r="AQ21" s="98"/>
      <c r="AR21" s="98"/>
      <c r="AS21" s="98"/>
      <c r="AT21" s="98"/>
      <c r="AU21" s="98"/>
      <c r="AV21" s="98"/>
      <c r="AW21" s="98"/>
      <c r="AX21" s="98"/>
      <c r="AY21" s="98"/>
      <c r="AZ21" s="98"/>
      <c r="BA21" s="98"/>
      <c r="BB21" s="98"/>
      <c r="BC21" s="98"/>
      <c r="BD21" s="98"/>
      <c r="BE21" s="98"/>
      <c r="BF21" s="98"/>
      <c r="BG21" s="98"/>
      <c r="BH21" s="98"/>
      <c r="BI21" s="98"/>
      <c r="BJ21" s="98"/>
      <c r="BK21" s="98"/>
      <c r="BL21" s="98"/>
      <c r="BM21" s="98"/>
      <c r="BN21" s="98"/>
      <c r="BO21" s="98"/>
      <c r="BP21" s="98"/>
      <c r="BQ21" s="98"/>
      <c r="BR21" s="98"/>
      <c r="BS21" s="98"/>
      <c r="BT21" s="98"/>
      <c r="BU21" s="98"/>
      <c r="BV21" s="98"/>
      <c r="BW21" s="98"/>
      <c r="BX21" s="98"/>
      <c r="BY21" s="98"/>
      <c r="BZ21" s="98"/>
      <c r="CA21" s="98"/>
      <c r="CB21" s="98"/>
      <c r="CC21" s="98"/>
      <c r="CD21" s="98"/>
      <c r="CE21" s="98"/>
      <c r="CF21" s="98"/>
      <c r="CG21" s="98"/>
      <c r="CH21" s="98"/>
      <c r="CI21" s="98"/>
      <c r="CJ21" s="98"/>
      <c r="CK21" s="98"/>
      <c r="CL21" s="98"/>
      <c r="CM21" s="98"/>
      <c r="CN21" s="98"/>
      <c r="CO21" s="98"/>
      <c r="CP21" s="98"/>
      <c r="CQ21" s="98"/>
      <c r="CR21" s="98"/>
      <c r="CS21" s="98"/>
      <c r="CT21" s="98"/>
      <c r="CU21" s="98"/>
      <c r="CV21" s="98"/>
      <c r="CW21" s="98"/>
      <c r="CX21" s="98"/>
      <c r="CY21" s="98"/>
      <c r="CZ21" s="98"/>
      <c r="DA21" s="98"/>
      <c r="DB21" s="98"/>
      <c r="DC21" s="98"/>
      <c r="DD21" s="98"/>
      <c r="DE21" s="98"/>
      <c r="DF21" s="98"/>
      <c r="DG21" s="98"/>
      <c r="DH21" s="98"/>
      <c r="DI21" s="98"/>
      <c r="DJ21" s="98"/>
      <c r="DK21" s="98"/>
      <c r="DL21" s="98"/>
      <c r="DM21" s="98"/>
      <c r="DN21" s="98"/>
      <c r="DO21" s="98"/>
      <c r="DP21" s="98"/>
      <c r="DQ21" s="98"/>
      <c r="DR21" s="98"/>
      <c r="DS21" s="98"/>
      <c r="DT21" s="98"/>
      <c r="DU21" s="98"/>
      <c r="DV21" s="98"/>
      <c r="DW21" s="98"/>
      <c r="DX21" s="98"/>
      <c r="DY21" s="98"/>
      <c r="DZ21" s="89"/>
      <c r="EA21" s="89"/>
      <c r="EB21" s="89"/>
      <c r="EC21" s="89"/>
      <c r="ED21" s="89"/>
      <c r="EE21" s="89"/>
      <c r="EF21" s="98"/>
      <c r="EG21" s="98"/>
      <c r="EH21" s="98"/>
      <c r="EI21" s="98"/>
      <c r="EJ21" s="98"/>
      <c r="EK21" s="89"/>
      <c r="EL21" s="89"/>
      <c r="EM21" s="89"/>
      <c r="EN21" s="89"/>
      <c r="EO21" s="89"/>
      <c r="EP21" s="90"/>
      <c r="EQ21" s="118"/>
      <c r="ER21" s="118">
        <v>16</v>
      </c>
      <c r="ES21" s="118"/>
      <c r="ET21" s="114">
        <v>0.85</v>
      </c>
      <c r="EU21" s="118">
        <v>35</v>
      </c>
      <c r="EV21" s="118"/>
      <c r="EW21" s="118"/>
      <c r="EX21" s="118" t="s">
        <v>191</v>
      </c>
      <c r="EY21" s="114">
        <v>0.249999999999999</v>
      </c>
      <c r="EZ21" s="114">
        <v>0.18</v>
      </c>
      <c r="FA21" s="118"/>
      <c r="FB21" s="90"/>
      <c r="FC21" s="90"/>
      <c r="FD21" s="118"/>
      <c r="FE21" s="98"/>
      <c r="FF21" s="98"/>
      <c r="FG21" s="98"/>
      <c r="FH21" s="98"/>
      <c r="FI21" s="98"/>
      <c r="FJ21" s="98"/>
      <c r="FK21" s="98"/>
      <c r="FL21" s="98"/>
      <c r="FM21" s="98"/>
      <c r="FN21" s="98"/>
      <c r="FO21" s="98"/>
      <c r="FP21" s="98" t="s">
        <v>192</v>
      </c>
      <c r="FQ21" s="98"/>
      <c r="FR21" s="98"/>
      <c r="FS21" s="98"/>
      <c r="FT21" s="98"/>
      <c r="FU21" s="98"/>
      <c r="FV21" s="98"/>
      <c r="FW21" s="98"/>
      <c r="FX21" s="98"/>
      <c r="FY21" s="98"/>
      <c r="FZ21" s="98"/>
      <c r="GA21" s="117" t="s">
        <v>203</v>
      </c>
      <c r="GB21" s="98"/>
      <c r="GC21" s="98"/>
      <c r="GD21" s="98"/>
      <c r="GE21" s="98"/>
      <c r="GF21" s="125" t="s">
        <v>194</v>
      </c>
      <c r="GG21" s="98">
        <v>7</v>
      </c>
      <c r="GH21" s="103" t="e">
        <f>+IF(AND(GN3=0,GN4=0,GN8=0),0,SUM(GN3:GN8))</f>
        <v>#REF!</v>
      </c>
      <c r="GI21" s="125"/>
      <c r="GJ21" s="125" t="s">
        <v>195</v>
      </c>
      <c r="GK21" s="98">
        <v>0</v>
      </c>
      <c r="GL21" s="126" t="e">
        <f>+(#REF!/#REF!)*GL17</f>
        <v>#REF!</v>
      </c>
      <c r="GM21" s="126" t="e">
        <f>+(#REF!/#REF!)*GM17</f>
        <v>#REF!</v>
      </c>
      <c r="GN21" s="126" t="e">
        <f>+(#REF!/#REF!)*GN17</f>
        <v>#REF!</v>
      </c>
      <c r="GO21" s="126" t="e">
        <f>+(#REF!/#REF!)*GO17</f>
        <v>#REF!</v>
      </c>
      <c r="GP21" s="126" t="e">
        <f>+(#REF!/#REF!)*GP17</f>
        <v>#REF!</v>
      </c>
      <c r="GQ21" s="126" t="e">
        <f>+(#REF!/#REF!)*GQ17</f>
        <v>#REF!</v>
      </c>
      <c r="GR21" s="108" t="e">
        <f>SUM(GL21:GQ21)</f>
        <v>#REF!</v>
      </c>
      <c r="GS21" s="127" t="e">
        <f>+(#REF!/#REF!)*GS17</f>
        <v>#REF!</v>
      </c>
      <c r="GT21" s="127" t="e">
        <f>+(#REF!/#REF!)*GT17</f>
        <v>#REF!</v>
      </c>
      <c r="GU21" s="127" t="e">
        <f>+(#REF!/#REF!)*GU17</f>
        <v>#REF!</v>
      </c>
      <c r="GV21" s="127" t="e">
        <f>+(#REF!/#REF!)*GV17</f>
        <v>#REF!</v>
      </c>
      <c r="GW21" s="127" t="e">
        <f>+(#REF!/#REF!)*GW17</f>
        <v>#REF!</v>
      </c>
      <c r="GX21" s="127" t="e">
        <f>+(#REF!/#REF!)*GX17</f>
        <v>#REF!</v>
      </c>
      <c r="GY21" s="108" t="e">
        <f t="shared" si="21"/>
        <v>#REF!</v>
      </c>
      <c r="GZ21" s="108" t="e">
        <f t="shared" si="22"/>
        <v>#REF!</v>
      </c>
      <c r="HA21" s="127" t="e">
        <f>+(#REF!/#REF!)*HA17</f>
        <v>#REF!</v>
      </c>
      <c r="HB21" s="127" t="e">
        <f>+(#REF!/#REF!)*HB17</f>
        <v>#REF!</v>
      </c>
      <c r="HC21" s="127" t="e">
        <f>+(#REF!/#REF!)*HC17</f>
        <v>#REF!</v>
      </c>
      <c r="HD21" s="127" t="e">
        <f>+(#REF!/#REF!)*HD17</f>
        <v>#REF!</v>
      </c>
      <c r="HE21" s="127" t="e">
        <f>+(#REF!/#REF!)*HE17</f>
        <v>#REF!</v>
      </c>
      <c r="HF21" s="127" t="e">
        <f>+(#REF!/#REF!)*HF17</f>
        <v>#REF!</v>
      </c>
      <c r="HG21" s="109" t="e">
        <f t="shared" si="24"/>
        <v>#REF!</v>
      </c>
      <c r="HH21" s="112" t="e">
        <f>+HG21+GZ21</f>
        <v>#REF!</v>
      </c>
      <c r="HI21" s="98"/>
      <c r="HJ21" s="98"/>
      <c r="HK21" s="98"/>
      <c r="HL21" s="98"/>
      <c r="HM21" s="89"/>
      <c r="HN21" s="89"/>
      <c r="HO21" s="89"/>
      <c r="HP21" s="89"/>
      <c r="HQ21" s="89"/>
      <c r="HR21" s="89"/>
      <c r="HS21" s="89"/>
      <c r="HT21" s="89"/>
      <c r="HU21" s="89"/>
      <c r="HV21" s="89"/>
      <c r="HW21" s="89"/>
      <c r="HX21" s="89"/>
      <c r="HY21" s="89"/>
      <c r="HZ21" s="89"/>
      <c r="IA21" s="89"/>
      <c r="IB21" s="89"/>
      <c r="IC21" s="89"/>
      <c r="ID21" s="89"/>
      <c r="IE21" s="89"/>
      <c r="IF21" s="89"/>
      <c r="IG21" s="89"/>
      <c r="IH21" s="89"/>
      <c r="II21" s="89"/>
      <c r="IJ21" s="89"/>
      <c r="IK21" s="89"/>
      <c r="IL21" s="89"/>
      <c r="IM21" s="89"/>
      <c r="IN21" s="89"/>
      <c r="IO21" s="89"/>
      <c r="IP21" s="89"/>
    </row>
    <row r="22" spans="1:250" s="94" customFormat="1" ht="20.100000000000001" customHeight="1" thickBot="1">
      <c r="A22" s="368"/>
      <c r="B22" s="330"/>
      <c r="C22" s="330"/>
      <c r="D22" s="330"/>
      <c r="E22" s="330"/>
      <c r="F22" s="330"/>
      <c r="G22" s="330"/>
      <c r="H22" s="330"/>
      <c r="I22" s="330"/>
      <c r="J22" s="330"/>
      <c r="K22" s="330"/>
      <c r="L22" s="331"/>
      <c r="M22" s="220"/>
      <c r="N22" s="221"/>
      <c r="O22" s="221"/>
      <c r="P22" s="221"/>
      <c r="Q22" s="221"/>
      <c r="R22" s="221"/>
      <c r="S22" s="221"/>
      <c r="T22" s="221"/>
      <c r="U22" s="221"/>
      <c r="V22" s="221"/>
      <c r="W22" s="221"/>
      <c r="X22" s="221"/>
      <c r="Y22" s="221"/>
      <c r="Z22" s="221"/>
      <c r="AA22" s="221"/>
      <c r="AB22" s="221"/>
      <c r="AC22" s="221"/>
      <c r="AD22" s="221"/>
      <c r="AE22" s="372"/>
      <c r="AF22" s="89"/>
      <c r="AG22" s="89"/>
      <c r="AH22" s="89"/>
      <c r="AI22" s="89"/>
      <c r="AJ22" s="89"/>
      <c r="AK22" s="89"/>
      <c r="AL22" s="89"/>
      <c r="AM22" s="89"/>
      <c r="AN22" s="89"/>
      <c r="AO22" s="89"/>
      <c r="AP22" s="89"/>
      <c r="AQ22" s="89"/>
      <c r="AR22" s="89"/>
      <c r="AS22" s="89"/>
      <c r="AT22" s="89"/>
      <c r="AU22" s="89"/>
      <c r="AV22" s="89"/>
      <c r="AW22" s="89"/>
      <c r="AX22" s="89"/>
      <c r="AY22" s="89"/>
      <c r="AZ22" s="89"/>
      <c r="BA22" s="89"/>
      <c r="BB22" s="89"/>
      <c r="BC22" s="89"/>
      <c r="BD22" s="89"/>
      <c r="BE22" s="89"/>
      <c r="BF22" s="89"/>
      <c r="BG22" s="89"/>
      <c r="BH22" s="89"/>
      <c r="BI22" s="89"/>
      <c r="BJ22" s="89"/>
      <c r="BK22" s="89"/>
      <c r="BL22" s="89"/>
      <c r="BM22" s="89"/>
      <c r="BN22" s="89"/>
      <c r="BO22" s="89"/>
      <c r="BP22" s="89"/>
      <c r="BQ22" s="89"/>
      <c r="BR22" s="89"/>
      <c r="BS22" s="89"/>
      <c r="BT22" s="89"/>
      <c r="BU22" s="89"/>
      <c r="BV22" s="89"/>
      <c r="BW22" s="89"/>
      <c r="BX22" s="89"/>
      <c r="BY22" s="89"/>
      <c r="BZ22" s="89"/>
      <c r="CA22" s="89"/>
      <c r="CB22" s="89"/>
      <c r="CC22" s="89"/>
      <c r="CD22" s="89"/>
      <c r="CE22" s="89"/>
      <c r="CF22" s="89"/>
      <c r="CG22" s="89"/>
      <c r="CH22" s="89"/>
      <c r="CI22" s="89"/>
      <c r="CJ22" s="89"/>
      <c r="CK22" s="89"/>
      <c r="CL22" s="89"/>
      <c r="CM22" s="89"/>
      <c r="CN22" s="89"/>
      <c r="CO22" s="89"/>
      <c r="CP22" s="89"/>
      <c r="CQ22" s="89"/>
      <c r="CR22" s="89"/>
      <c r="CS22" s="89"/>
      <c r="CT22" s="89"/>
      <c r="CU22" s="89"/>
      <c r="CV22" s="89"/>
      <c r="CW22" s="89"/>
      <c r="CX22" s="89"/>
      <c r="CY22" s="89"/>
      <c r="CZ22" s="89"/>
      <c r="DA22" s="89"/>
      <c r="DB22" s="89"/>
      <c r="DC22" s="89"/>
      <c r="DD22" s="89"/>
      <c r="DE22" s="89"/>
      <c r="DF22" s="89"/>
      <c r="DG22" s="89"/>
      <c r="DH22" s="89"/>
      <c r="DI22" s="89"/>
      <c r="DJ22" s="89"/>
      <c r="DK22" s="89"/>
      <c r="DL22" s="89"/>
      <c r="DM22" s="89"/>
      <c r="DN22" s="89"/>
      <c r="DO22" s="89"/>
      <c r="DP22" s="89"/>
      <c r="DQ22" s="89"/>
      <c r="DR22" s="89"/>
      <c r="DS22" s="89"/>
      <c r="DT22" s="89"/>
      <c r="DU22" s="89"/>
      <c r="DV22" s="89"/>
      <c r="DW22" s="89"/>
      <c r="DX22" s="89"/>
      <c r="DY22" s="89"/>
      <c r="DZ22" s="98"/>
      <c r="EA22" s="98"/>
      <c r="EB22" s="98"/>
      <c r="EC22" s="98"/>
      <c r="ED22" s="98"/>
      <c r="EE22" s="98"/>
      <c r="EF22" s="89"/>
      <c r="EG22" s="98"/>
      <c r="EH22" s="98"/>
      <c r="EI22" s="98"/>
      <c r="EJ22" s="98"/>
      <c r="EK22" s="98"/>
      <c r="EL22" s="98"/>
      <c r="EM22" s="98"/>
      <c r="EN22" s="98"/>
      <c r="EO22" s="98"/>
      <c r="EP22" s="118"/>
      <c r="EQ22" s="90"/>
      <c r="ER22" s="90">
        <v>17</v>
      </c>
      <c r="ES22" s="90"/>
      <c r="ET22" s="91">
        <v>0.9</v>
      </c>
      <c r="EU22" s="90">
        <v>40</v>
      </c>
      <c r="EV22" s="90"/>
      <c r="EW22" s="90"/>
      <c r="EX22" s="90" t="s">
        <v>196</v>
      </c>
      <c r="EY22" s="91">
        <v>0.19999999999999901</v>
      </c>
      <c r="EZ22" s="91">
        <v>0.19</v>
      </c>
      <c r="FA22" s="90"/>
      <c r="FB22" s="118"/>
      <c r="FC22" s="118"/>
      <c r="FD22" s="90"/>
      <c r="FE22" s="89"/>
      <c r="FF22" s="89"/>
      <c r="FG22" s="89"/>
      <c r="FH22" s="89"/>
      <c r="FI22" s="89"/>
      <c r="FJ22" s="89"/>
      <c r="FK22" s="89"/>
      <c r="FL22" s="89"/>
      <c r="FM22" s="89"/>
      <c r="FN22" s="89"/>
      <c r="FO22" s="89"/>
      <c r="FP22" s="89" t="s">
        <v>197</v>
      </c>
      <c r="FQ22" s="89"/>
      <c r="FR22" s="89"/>
      <c r="FS22" s="89"/>
      <c r="FT22" s="89"/>
      <c r="FU22" s="89"/>
      <c r="FV22" s="89"/>
      <c r="FW22" s="89"/>
      <c r="FX22" s="89"/>
      <c r="FY22" s="89"/>
      <c r="FZ22" s="89"/>
      <c r="GA22" s="128" t="s">
        <v>208</v>
      </c>
      <c r="GB22" s="89"/>
      <c r="GC22" s="89"/>
      <c r="GD22" s="89"/>
      <c r="GE22" s="89"/>
      <c r="GF22" s="93" t="s">
        <v>199</v>
      </c>
      <c r="GG22" s="89">
        <v>8</v>
      </c>
      <c r="GH22" s="103" t="e">
        <f>+IF(AND(GO3=0,GO4=0,GO8=0),0,SUM(GO3:GO8))</f>
        <v>#REF!</v>
      </c>
      <c r="GI22" s="93"/>
      <c r="GJ22" s="93" t="s">
        <v>1764</v>
      </c>
      <c r="GK22" s="103" t="e">
        <f>+(#REF!)</f>
        <v>#REF!</v>
      </c>
      <c r="GL22" s="93"/>
      <c r="GM22" s="93"/>
      <c r="GN22" s="93"/>
      <c r="GO22" s="93"/>
      <c r="GP22" s="93"/>
      <c r="GQ22" s="89"/>
      <c r="GR22" s="129"/>
      <c r="GS22" s="89"/>
      <c r="GT22" s="89"/>
      <c r="GU22" s="89"/>
      <c r="GV22" s="89"/>
      <c r="GW22" s="89"/>
      <c r="GX22" s="89"/>
      <c r="GY22" s="105"/>
      <c r="GZ22" s="105"/>
      <c r="HA22" s="89"/>
      <c r="HB22" s="89"/>
      <c r="HC22" s="89"/>
      <c r="HD22" s="89"/>
      <c r="HE22" s="89"/>
      <c r="HF22" s="89"/>
      <c r="HG22" s="130"/>
      <c r="HH22" s="131"/>
      <c r="HI22" s="89"/>
      <c r="HJ22" s="89"/>
      <c r="HK22" s="89"/>
      <c r="HL22" s="89"/>
      <c r="HM22" s="89"/>
      <c r="HN22" s="89"/>
      <c r="HO22" s="89"/>
      <c r="HP22" s="89"/>
      <c r="HQ22" s="89"/>
      <c r="HR22" s="89"/>
      <c r="HS22" s="89"/>
      <c r="HT22" s="89"/>
      <c r="HU22" s="89"/>
      <c r="HV22" s="89"/>
      <c r="HW22" s="89"/>
      <c r="HX22" s="89"/>
      <c r="HY22" s="89"/>
      <c r="HZ22" s="89"/>
      <c r="IA22" s="89"/>
      <c r="IB22" s="89"/>
      <c r="IC22" s="89"/>
      <c r="ID22" s="89"/>
      <c r="IE22" s="89"/>
      <c r="IF22" s="89"/>
      <c r="IG22" s="89"/>
      <c r="IH22" s="89"/>
      <c r="II22" s="89"/>
      <c r="IJ22" s="89"/>
      <c r="IK22" s="89"/>
      <c r="IL22" s="89"/>
      <c r="IM22" s="89"/>
      <c r="IN22" s="89"/>
      <c r="IO22" s="89"/>
      <c r="IP22" s="89"/>
    </row>
    <row r="23" spans="1:250" s="94" customFormat="1" ht="15.95" customHeight="1" thickBot="1">
      <c r="A23" s="209" t="s">
        <v>200</v>
      </c>
      <c r="B23" s="210"/>
      <c r="C23" s="210"/>
      <c r="D23" s="210"/>
      <c r="E23" s="210"/>
      <c r="F23" s="210"/>
      <c r="G23" s="210"/>
      <c r="H23" s="210"/>
      <c r="I23" s="210"/>
      <c r="J23" s="210"/>
      <c r="K23" s="210"/>
      <c r="L23" s="210"/>
      <c r="M23" s="210"/>
      <c r="N23" s="210"/>
      <c r="O23" s="210"/>
      <c r="P23" s="210"/>
      <c r="Q23" s="210"/>
      <c r="R23" s="210"/>
      <c r="S23" s="210"/>
      <c r="T23" s="210"/>
      <c r="U23" s="210"/>
      <c r="V23" s="210"/>
      <c r="W23" s="210"/>
      <c r="X23" s="210"/>
      <c r="Y23" s="210"/>
      <c r="Z23" s="210"/>
      <c r="AA23" s="210"/>
      <c r="AB23" s="210"/>
      <c r="AC23" s="210"/>
      <c r="AD23" s="210"/>
      <c r="AE23" s="211"/>
      <c r="AF23" s="98"/>
      <c r="AG23" s="98"/>
      <c r="AH23" s="98"/>
      <c r="AI23" s="98"/>
      <c r="AJ23" s="98"/>
      <c r="AK23" s="98"/>
      <c r="AL23" s="98"/>
      <c r="AM23" s="98"/>
      <c r="AN23" s="98"/>
      <c r="AO23" s="98"/>
      <c r="AP23" s="98"/>
      <c r="AQ23" s="98"/>
      <c r="AR23" s="98"/>
      <c r="AS23" s="98"/>
      <c r="AT23" s="98"/>
      <c r="AU23" s="98"/>
      <c r="AV23" s="98"/>
      <c r="AW23" s="98"/>
      <c r="AX23" s="98"/>
      <c r="AY23" s="98"/>
      <c r="AZ23" s="98"/>
      <c r="BA23" s="98"/>
      <c r="BB23" s="98"/>
      <c r="BC23" s="98"/>
      <c r="BD23" s="98"/>
      <c r="BE23" s="98"/>
      <c r="BF23" s="98"/>
      <c r="BG23" s="98"/>
      <c r="BH23" s="98"/>
      <c r="BI23" s="98"/>
      <c r="BJ23" s="98"/>
      <c r="BK23" s="98"/>
      <c r="BL23" s="98"/>
      <c r="BM23" s="98"/>
      <c r="BN23" s="98"/>
      <c r="BO23" s="98"/>
      <c r="BP23" s="98"/>
      <c r="BQ23" s="98"/>
      <c r="BR23" s="98"/>
      <c r="BS23" s="98"/>
      <c r="BT23" s="98"/>
      <c r="BU23" s="98"/>
      <c r="BV23" s="98"/>
      <c r="BW23" s="98"/>
      <c r="BX23" s="98"/>
      <c r="BY23" s="98"/>
      <c r="BZ23" s="98"/>
      <c r="CA23" s="98"/>
      <c r="CB23" s="98"/>
      <c r="CC23" s="98"/>
      <c r="CD23" s="98"/>
      <c r="CE23" s="98"/>
      <c r="CF23" s="98"/>
      <c r="CG23" s="98"/>
      <c r="CH23" s="98"/>
      <c r="CI23" s="98"/>
      <c r="CJ23" s="98"/>
      <c r="CK23" s="98"/>
      <c r="CL23" s="98"/>
      <c r="CM23" s="98"/>
      <c r="CN23" s="98"/>
      <c r="CO23" s="98"/>
      <c r="CP23" s="98"/>
      <c r="CQ23" s="98"/>
      <c r="CR23" s="98"/>
      <c r="CS23" s="98"/>
      <c r="CT23" s="98"/>
      <c r="CU23" s="98"/>
      <c r="CV23" s="98"/>
      <c r="CW23" s="98"/>
      <c r="CX23" s="98"/>
      <c r="CY23" s="98"/>
      <c r="CZ23" s="98"/>
      <c r="DA23" s="98"/>
      <c r="DB23" s="98"/>
      <c r="DC23" s="98"/>
      <c r="DD23" s="98"/>
      <c r="DE23" s="98"/>
      <c r="DF23" s="98"/>
      <c r="DG23" s="98"/>
      <c r="DH23" s="98"/>
      <c r="DI23" s="98"/>
      <c r="DJ23" s="98"/>
      <c r="DK23" s="98"/>
      <c r="DL23" s="98"/>
      <c r="DM23" s="98"/>
      <c r="DN23" s="98"/>
      <c r="DO23" s="98"/>
      <c r="DP23" s="98"/>
      <c r="DQ23" s="98"/>
      <c r="DR23" s="98"/>
      <c r="DS23" s="98"/>
      <c r="DT23" s="98"/>
      <c r="DU23" s="98"/>
      <c r="DV23" s="98"/>
      <c r="DW23" s="98"/>
      <c r="DX23" s="98"/>
      <c r="DY23" s="98"/>
      <c r="DZ23" s="98"/>
      <c r="EA23" s="98"/>
      <c r="EB23" s="98"/>
      <c r="EC23" s="98"/>
      <c r="ED23" s="98"/>
      <c r="EE23" s="98"/>
      <c r="EF23" s="98"/>
      <c r="EG23" s="89"/>
      <c r="EH23" s="89"/>
      <c r="EI23" s="89"/>
      <c r="EJ23" s="89"/>
      <c r="EK23" s="98"/>
      <c r="EL23" s="98"/>
      <c r="EM23" s="98"/>
      <c r="EN23" s="98"/>
      <c r="EO23" s="98"/>
      <c r="EP23" s="118"/>
      <c r="EQ23" s="118"/>
      <c r="ER23" s="118">
        <v>18</v>
      </c>
      <c r="ES23" s="118"/>
      <c r="ET23" s="114">
        <v>0.95</v>
      </c>
      <c r="EU23" s="118">
        <v>50</v>
      </c>
      <c r="EV23" s="118"/>
      <c r="EW23" s="118"/>
      <c r="EX23" s="118" t="s">
        <v>201</v>
      </c>
      <c r="EY23" s="114">
        <v>0.149999999999999</v>
      </c>
      <c r="EZ23" s="114">
        <v>0.2</v>
      </c>
      <c r="FA23" s="118"/>
      <c r="FB23" s="118"/>
      <c r="FC23" s="118"/>
      <c r="FD23" s="118"/>
      <c r="FE23" s="98"/>
      <c r="FF23" s="98"/>
      <c r="FG23" s="98"/>
      <c r="FH23" s="98"/>
      <c r="FI23" s="98"/>
      <c r="FJ23" s="98"/>
      <c r="FK23" s="98"/>
      <c r="FL23" s="98"/>
      <c r="FM23" s="98"/>
      <c r="FN23" s="98"/>
      <c r="FO23" s="98"/>
      <c r="FP23" s="98" t="s">
        <v>202</v>
      </c>
      <c r="FQ23" s="98"/>
      <c r="FR23" s="98"/>
      <c r="FS23" s="98"/>
      <c r="FT23" s="98"/>
      <c r="FU23" s="98"/>
      <c r="FV23" s="98"/>
      <c r="FW23" s="98"/>
      <c r="FX23" s="98"/>
      <c r="FY23" s="98"/>
      <c r="FZ23" s="98"/>
      <c r="GA23" s="95" t="s">
        <v>212</v>
      </c>
      <c r="GB23" s="98"/>
      <c r="GC23" s="98"/>
      <c r="GD23" s="98"/>
      <c r="GE23" s="98"/>
      <c r="GF23" s="125" t="s">
        <v>204</v>
      </c>
      <c r="GG23" s="98">
        <v>9</v>
      </c>
      <c r="GH23" s="103" t="e">
        <f>+IF(AND(GP3=0,GP4=0,GP8=0),0,SUM(GP3:GP8))</f>
        <v>#REF!</v>
      </c>
      <c r="GI23" s="125"/>
      <c r="GJ23" s="125" t="s">
        <v>205</v>
      </c>
      <c r="GK23" s="126" t="e">
        <f>+GK22*5%</f>
        <v>#REF!</v>
      </c>
      <c r="GL23" s="98"/>
      <c r="GM23" s="98"/>
      <c r="GN23" s="98"/>
      <c r="GO23" s="125"/>
      <c r="GP23" s="125"/>
      <c r="GQ23" s="98"/>
      <c r="GR23" s="105"/>
      <c r="GS23" s="98"/>
      <c r="GT23" s="98"/>
      <c r="GU23" s="98"/>
      <c r="GV23" s="98"/>
      <c r="GW23" s="98"/>
      <c r="GX23" s="98"/>
      <c r="GY23" s="105"/>
      <c r="GZ23" s="105"/>
      <c r="HA23" s="98"/>
      <c r="HB23" s="98"/>
      <c r="HC23" s="98"/>
      <c r="HD23" s="98"/>
      <c r="HE23" s="98"/>
      <c r="HF23" s="98"/>
      <c r="HG23" s="130"/>
      <c r="HH23" s="131"/>
      <c r="HI23" s="98"/>
      <c r="HJ23" s="98"/>
      <c r="HK23" s="98"/>
      <c r="HL23" s="98"/>
      <c r="HM23" s="89"/>
      <c r="HN23" s="89"/>
      <c r="HO23" s="89"/>
      <c r="HP23" s="89"/>
      <c r="HQ23" s="89"/>
      <c r="HR23" s="89"/>
      <c r="HS23" s="89"/>
      <c r="HT23" s="89"/>
      <c r="HU23" s="89"/>
      <c r="HV23" s="89"/>
      <c r="HW23" s="89"/>
      <c r="HX23" s="89"/>
      <c r="HY23" s="89"/>
      <c r="HZ23" s="89"/>
      <c r="IA23" s="89"/>
      <c r="IB23" s="89"/>
      <c r="IC23" s="89"/>
      <c r="ID23" s="89"/>
      <c r="IE23" s="89"/>
      <c r="IF23" s="89"/>
      <c r="IG23" s="89"/>
      <c r="IH23" s="89"/>
      <c r="II23" s="89"/>
      <c r="IJ23" s="89"/>
      <c r="IK23" s="89"/>
      <c r="IL23" s="89"/>
      <c r="IM23" s="89"/>
      <c r="IN23" s="89"/>
      <c r="IO23" s="89"/>
      <c r="IP23" s="89"/>
    </row>
    <row r="24" spans="1:250" s="94" customFormat="1" ht="20.100000000000001" customHeight="1" thickBot="1">
      <c r="A24" s="233"/>
      <c r="B24" s="277"/>
      <c r="C24" s="277"/>
      <c r="D24" s="277"/>
      <c r="E24" s="277"/>
      <c r="F24" s="277"/>
      <c r="G24" s="277"/>
      <c r="H24" s="277"/>
      <c r="I24" s="277"/>
      <c r="J24" s="277"/>
      <c r="K24" s="277"/>
      <c r="L24" s="277"/>
      <c r="M24" s="277"/>
      <c r="N24" s="277"/>
      <c r="O24" s="277"/>
      <c r="P24" s="277"/>
      <c r="Q24" s="277"/>
      <c r="R24" s="277"/>
      <c r="S24" s="277"/>
      <c r="T24" s="277"/>
      <c r="U24" s="277"/>
      <c r="V24" s="277"/>
      <c r="W24" s="277"/>
      <c r="X24" s="277"/>
      <c r="Y24" s="277"/>
      <c r="Z24" s="277"/>
      <c r="AA24" s="277"/>
      <c r="AB24" s="277"/>
      <c r="AC24" s="277"/>
      <c r="AD24" s="277"/>
      <c r="AE24" s="278"/>
      <c r="AF24" s="98"/>
      <c r="AG24" s="98"/>
      <c r="AH24" s="98"/>
      <c r="AI24" s="98"/>
      <c r="AJ24" s="98"/>
      <c r="AK24" s="98"/>
      <c r="AL24" s="98"/>
      <c r="AM24" s="98"/>
      <c r="AN24" s="98"/>
      <c r="AO24" s="98"/>
      <c r="AP24" s="98"/>
      <c r="AQ24" s="98"/>
      <c r="AR24" s="98"/>
      <c r="AS24" s="98"/>
      <c r="AT24" s="98"/>
      <c r="AU24" s="98"/>
      <c r="AV24" s="98"/>
      <c r="AW24" s="98"/>
      <c r="AX24" s="98"/>
      <c r="AY24" s="98"/>
      <c r="AZ24" s="98"/>
      <c r="BA24" s="98"/>
      <c r="BB24" s="98"/>
      <c r="BC24" s="98"/>
      <c r="BD24" s="98"/>
      <c r="BE24" s="98"/>
      <c r="BF24" s="98"/>
      <c r="BG24" s="98"/>
      <c r="BH24" s="98"/>
      <c r="BI24" s="98"/>
      <c r="BJ24" s="98"/>
      <c r="BK24" s="98"/>
      <c r="BL24" s="98"/>
      <c r="BM24" s="98"/>
      <c r="BN24" s="98"/>
      <c r="BO24" s="98"/>
      <c r="BP24" s="98"/>
      <c r="BQ24" s="98"/>
      <c r="BR24" s="98"/>
      <c r="BS24" s="98"/>
      <c r="BT24" s="98"/>
      <c r="BU24" s="98"/>
      <c r="BV24" s="98"/>
      <c r="BW24" s="98"/>
      <c r="BX24" s="98"/>
      <c r="BY24" s="98"/>
      <c r="BZ24" s="98"/>
      <c r="CA24" s="98"/>
      <c r="CB24" s="98"/>
      <c r="CC24" s="98"/>
      <c r="CD24" s="98"/>
      <c r="CE24" s="98"/>
      <c r="CF24" s="98"/>
      <c r="CG24" s="98"/>
      <c r="CH24" s="98"/>
      <c r="CI24" s="98"/>
      <c r="CJ24" s="98"/>
      <c r="CK24" s="98"/>
      <c r="CL24" s="98"/>
      <c r="CM24" s="98"/>
      <c r="CN24" s="98"/>
      <c r="CO24" s="98"/>
      <c r="CP24" s="98"/>
      <c r="CQ24" s="98"/>
      <c r="CR24" s="98"/>
      <c r="CS24" s="98"/>
      <c r="CT24" s="98"/>
      <c r="CU24" s="98"/>
      <c r="CV24" s="98"/>
      <c r="CW24" s="98"/>
      <c r="CX24" s="98"/>
      <c r="CY24" s="98"/>
      <c r="CZ24" s="98"/>
      <c r="DA24" s="98"/>
      <c r="DB24" s="98"/>
      <c r="DC24" s="98"/>
      <c r="DD24" s="98"/>
      <c r="DE24" s="98"/>
      <c r="DF24" s="98"/>
      <c r="DG24" s="98"/>
      <c r="DH24" s="98"/>
      <c r="DI24" s="98"/>
      <c r="DJ24" s="98"/>
      <c r="DK24" s="98"/>
      <c r="DL24" s="98"/>
      <c r="DM24" s="98"/>
      <c r="DN24" s="98"/>
      <c r="DO24" s="98"/>
      <c r="DP24" s="98"/>
      <c r="DQ24" s="98"/>
      <c r="DR24" s="98"/>
      <c r="DS24" s="98"/>
      <c r="DT24" s="98"/>
      <c r="DU24" s="98"/>
      <c r="DV24" s="98"/>
      <c r="DW24" s="98"/>
      <c r="DX24" s="98"/>
      <c r="DY24" s="98"/>
      <c r="DZ24" s="98"/>
      <c r="EA24" s="98"/>
      <c r="EB24" s="98"/>
      <c r="EC24" s="98"/>
      <c r="ED24" s="98"/>
      <c r="EE24" s="98"/>
      <c r="EF24" s="98"/>
      <c r="EG24" s="98"/>
      <c r="EH24" s="98"/>
      <c r="EI24" s="98"/>
      <c r="EJ24" s="98"/>
      <c r="EK24" s="98"/>
      <c r="EL24" s="98"/>
      <c r="EM24" s="98"/>
      <c r="EN24" s="98"/>
      <c r="EO24" s="98"/>
      <c r="EP24" s="118"/>
      <c r="EQ24" s="118"/>
      <c r="ER24" s="118"/>
      <c r="ES24" s="118"/>
      <c r="ET24" s="114"/>
      <c r="EU24" s="118"/>
      <c r="EV24" s="118"/>
      <c r="EW24" s="118"/>
      <c r="EX24" s="118"/>
      <c r="EY24" s="114"/>
      <c r="EZ24" s="91">
        <v>0.21</v>
      </c>
      <c r="FA24" s="118"/>
      <c r="FB24" s="118"/>
      <c r="FC24" s="118"/>
      <c r="FD24" s="118"/>
      <c r="FE24" s="98"/>
      <c r="FF24" s="98"/>
      <c r="FG24" s="98"/>
      <c r="FH24" s="98"/>
      <c r="FI24" s="98"/>
      <c r="FJ24" s="98"/>
      <c r="FK24" s="98"/>
      <c r="FL24" s="98"/>
      <c r="FM24" s="98"/>
      <c r="FN24" s="98"/>
      <c r="FO24" s="98"/>
      <c r="FP24" s="98"/>
      <c r="FQ24" s="98"/>
      <c r="FR24" s="98"/>
      <c r="FS24" s="98"/>
      <c r="FT24" s="98"/>
      <c r="FU24" s="98"/>
      <c r="FV24" s="98"/>
      <c r="FW24" s="98"/>
      <c r="FX24" s="98"/>
      <c r="FY24" s="98"/>
      <c r="FZ24" s="98"/>
      <c r="GA24" s="128" t="s">
        <v>219</v>
      </c>
      <c r="GB24" s="98"/>
      <c r="GC24" s="98"/>
      <c r="GD24" s="98"/>
      <c r="GE24" s="98"/>
      <c r="GF24" s="125"/>
      <c r="GG24" s="98"/>
      <c r="GH24" s="103"/>
      <c r="GI24" s="125"/>
      <c r="GJ24" s="125"/>
      <c r="GK24" s="126"/>
      <c r="GL24" s="98"/>
      <c r="GM24" s="98"/>
      <c r="GN24" s="98"/>
      <c r="GO24" s="125"/>
      <c r="GP24" s="125"/>
      <c r="GQ24" s="98"/>
      <c r="GR24" s="105"/>
      <c r="GS24" s="98"/>
      <c r="GT24" s="98"/>
      <c r="GU24" s="98"/>
      <c r="GV24" s="98"/>
      <c r="GW24" s="98"/>
      <c r="GX24" s="98"/>
      <c r="GY24" s="105"/>
      <c r="GZ24" s="105"/>
      <c r="HA24" s="98"/>
      <c r="HB24" s="98"/>
      <c r="HC24" s="98"/>
      <c r="HD24" s="98"/>
      <c r="HE24" s="98"/>
      <c r="HF24" s="98"/>
      <c r="HG24" s="130"/>
      <c r="HH24" s="132"/>
      <c r="HI24" s="98"/>
      <c r="HJ24" s="98"/>
      <c r="HK24" s="98"/>
      <c r="HL24" s="98"/>
      <c r="HM24" s="89"/>
      <c r="HN24" s="89"/>
      <c r="HO24" s="89"/>
      <c r="HP24" s="89"/>
      <c r="HQ24" s="89"/>
      <c r="HR24" s="89"/>
      <c r="HS24" s="89"/>
      <c r="HT24" s="89"/>
      <c r="HU24" s="89"/>
      <c r="HV24" s="89"/>
      <c r="HW24" s="89"/>
      <c r="HX24" s="89"/>
      <c r="HY24" s="89"/>
      <c r="HZ24" s="89"/>
      <c r="IA24" s="89"/>
      <c r="IB24" s="89"/>
      <c r="IC24" s="89"/>
      <c r="ID24" s="89"/>
      <c r="IE24" s="89"/>
      <c r="IF24" s="89"/>
      <c r="IG24" s="89"/>
      <c r="IH24" s="89"/>
      <c r="II24" s="89"/>
      <c r="IJ24" s="89"/>
      <c r="IK24" s="89"/>
      <c r="IL24" s="89"/>
      <c r="IM24" s="89"/>
      <c r="IN24" s="89"/>
      <c r="IO24" s="89"/>
      <c r="IP24" s="89"/>
    </row>
    <row r="25" spans="1:250" s="94" customFormat="1" ht="15.95" customHeight="1" thickBot="1">
      <c r="A25" s="236" t="s">
        <v>206</v>
      </c>
      <c r="B25" s="237"/>
      <c r="C25" s="237"/>
      <c r="D25" s="237"/>
      <c r="E25" s="237"/>
      <c r="F25" s="237"/>
      <c r="G25" s="237"/>
      <c r="H25" s="237"/>
      <c r="I25" s="237"/>
      <c r="J25" s="237"/>
      <c r="K25" s="237"/>
      <c r="L25" s="237"/>
      <c r="M25" s="237"/>
      <c r="N25" s="237"/>
      <c r="O25" s="238"/>
      <c r="P25" s="369" t="s">
        <v>1868</v>
      </c>
      <c r="Q25" s="237"/>
      <c r="R25" s="237"/>
      <c r="S25" s="237"/>
      <c r="T25" s="237"/>
      <c r="U25" s="237"/>
      <c r="V25" s="237"/>
      <c r="W25" s="237"/>
      <c r="X25" s="237"/>
      <c r="Y25" s="238"/>
      <c r="Z25" s="370" t="s">
        <v>1854</v>
      </c>
      <c r="AA25" s="370"/>
      <c r="AB25" s="237"/>
      <c r="AC25" s="237"/>
      <c r="AD25" s="237"/>
      <c r="AE25" s="371"/>
      <c r="AF25" s="98"/>
      <c r="AG25" s="98"/>
      <c r="AH25" s="98"/>
      <c r="AI25" s="98"/>
      <c r="AJ25" s="98"/>
      <c r="AK25" s="98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98"/>
      <c r="AY25" s="98"/>
      <c r="AZ25" s="98"/>
      <c r="BA25" s="98"/>
      <c r="BB25" s="98"/>
      <c r="BC25" s="98"/>
      <c r="BD25" s="98"/>
      <c r="BE25" s="98"/>
      <c r="BF25" s="98"/>
      <c r="BG25" s="98"/>
      <c r="BH25" s="98"/>
      <c r="BI25" s="98"/>
      <c r="BJ25" s="98"/>
      <c r="BK25" s="98"/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8"/>
      <c r="CA25" s="98"/>
      <c r="CB25" s="98"/>
      <c r="CC25" s="98"/>
      <c r="CD25" s="98"/>
      <c r="CE25" s="98"/>
      <c r="CF25" s="98"/>
      <c r="CG25" s="98"/>
      <c r="CH25" s="98"/>
      <c r="CI25" s="98"/>
      <c r="CJ25" s="98"/>
      <c r="CK25" s="98"/>
      <c r="CL25" s="98"/>
      <c r="CM25" s="98"/>
      <c r="CN25" s="98"/>
      <c r="CO25" s="98"/>
      <c r="CP25" s="98"/>
      <c r="CQ25" s="98"/>
      <c r="CR25" s="98"/>
      <c r="CS25" s="98"/>
      <c r="CT25" s="98"/>
      <c r="CU25" s="98"/>
      <c r="CV25" s="98"/>
      <c r="CW25" s="98"/>
      <c r="CX25" s="98"/>
      <c r="CY25" s="98"/>
      <c r="CZ25" s="98"/>
      <c r="DA25" s="98"/>
      <c r="DB25" s="98"/>
      <c r="DC25" s="98"/>
      <c r="DD25" s="98"/>
      <c r="DE25" s="98"/>
      <c r="DF25" s="98"/>
      <c r="DG25" s="98"/>
      <c r="DH25" s="98"/>
      <c r="DI25" s="98"/>
      <c r="DJ25" s="98"/>
      <c r="DK25" s="98"/>
      <c r="DL25" s="98"/>
      <c r="DM25" s="98"/>
      <c r="DN25" s="98"/>
      <c r="DO25" s="98"/>
      <c r="DP25" s="98"/>
      <c r="DQ25" s="98"/>
      <c r="DR25" s="98"/>
      <c r="DS25" s="98"/>
      <c r="DT25" s="98"/>
      <c r="DU25" s="98"/>
      <c r="DV25" s="98"/>
      <c r="DW25" s="98"/>
      <c r="DX25" s="98"/>
      <c r="DY25" s="98"/>
      <c r="DZ25" s="89"/>
      <c r="EA25" s="89"/>
      <c r="EB25" s="89"/>
      <c r="EC25" s="89"/>
      <c r="ED25" s="89"/>
      <c r="EE25" s="89"/>
      <c r="EF25" s="98"/>
      <c r="EG25" s="89"/>
      <c r="EH25" s="89"/>
      <c r="EI25" s="89"/>
      <c r="EJ25" s="89"/>
      <c r="EK25" s="89"/>
      <c r="EL25" s="89"/>
      <c r="EM25" s="89"/>
      <c r="EN25" s="89"/>
      <c r="EO25" s="89"/>
      <c r="EP25" s="90"/>
      <c r="EQ25" s="118"/>
      <c r="ER25" s="118">
        <v>19</v>
      </c>
      <c r="ES25" s="118"/>
      <c r="ET25" s="114">
        <v>1</v>
      </c>
      <c r="EU25" s="118">
        <v>60</v>
      </c>
      <c r="EV25" s="118"/>
      <c r="EW25" s="118"/>
      <c r="EX25" s="118"/>
      <c r="EY25" s="114">
        <v>9.9999999999999006E-2</v>
      </c>
      <c r="EZ25" s="114">
        <v>0.22</v>
      </c>
      <c r="FA25" s="118"/>
      <c r="FB25" s="90"/>
      <c r="FC25" s="90"/>
      <c r="FD25" s="118"/>
      <c r="FE25" s="98"/>
      <c r="FF25" s="98"/>
      <c r="FG25" s="98"/>
      <c r="FH25" s="98"/>
      <c r="FI25" s="98"/>
      <c r="FJ25" s="98"/>
      <c r="FK25" s="98"/>
      <c r="FL25" s="98"/>
      <c r="FM25" s="98"/>
      <c r="FN25" s="98"/>
      <c r="FO25" s="98"/>
      <c r="FP25" s="98" t="s">
        <v>207</v>
      </c>
      <c r="FQ25" s="98"/>
      <c r="FR25" s="98"/>
      <c r="FS25" s="98"/>
      <c r="FT25" s="98"/>
      <c r="FU25" s="98"/>
      <c r="FV25" s="98"/>
      <c r="FW25" s="98"/>
      <c r="FX25" s="98"/>
      <c r="FY25" s="98"/>
      <c r="FZ25" s="98"/>
      <c r="GA25" s="95" t="s">
        <v>222</v>
      </c>
      <c r="GB25" s="98"/>
      <c r="GC25" s="98"/>
      <c r="GD25" s="98"/>
      <c r="GE25" s="98"/>
      <c r="GF25" s="125" t="s">
        <v>209</v>
      </c>
      <c r="GG25" s="98">
        <v>10</v>
      </c>
      <c r="GH25" s="103" t="e">
        <f>+IF(AND(GQ3=0,GQ4=0,GQ8=0),0,SUM(GQ3:GQ8))</f>
        <v>#REF!</v>
      </c>
      <c r="GI25" s="125"/>
      <c r="GJ25" s="125" t="s">
        <v>210</v>
      </c>
      <c r="GK25" s="125">
        <v>0</v>
      </c>
      <c r="GL25" s="126" t="e">
        <f>+GK22*((#REF!+Y129)/Y130)</f>
        <v>#REF!</v>
      </c>
      <c r="GM25" s="125"/>
      <c r="GN25" s="125"/>
      <c r="GO25" s="125"/>
      <c r="GP25" s="125"/>
      <c r="GQ25" s="98"/>
      <c r="GR25" s="105"/>
      <c r="GS25" s="98"/>
      <c r="GT25" s="98"/>
      <c r="GU25" s="98"/>
      <c r="GV25" s="98"/>
      <c r="GW25" s="98"/>
      <c r="GX25" s="98"/>
      <c r="GY25" s="105"/>
      <c r="GZ25" s="105"/>
      <c r="HA25" s="98"/>
      <c r="HB25" s="98"/>
      <c r="HC25" s="98"/>
      <c r="HD25" s="98"/>
      <c r="HE25" s="98"/>
      <c r="HF25" s="98"/>
      <c r="HG25" s="130"/>
      <c r="HH25" s="131"/>
      <c r="HI25" s="98"/>
      <c r="HJ25" s="98"/>
      <c r="HK25" s="98"/>
      <c r="HL25" s="98"/>
      <c r="HM25" s="89"/>
      <c r="HN25" s="89"/>
      <c r="HO25" s="89"/>
      <c r="HP25" s="89"/>
      <c r="HQ25" s="89"/>
      <c r="HR25" s="89"/>
      <c r="HS25" s="89"/>
      <c r="HT25" s="89"/>
      <c r="HU25" s="89"/>
      <c r="HV25" s="89"/>
      <c r="HW25" s="89"/>
      <c r="HX25" s="89"/>
      <c r="HY25" s="89"/>
      <c r="HZ25" s="89"/>
      <c r="IA25" s="89"/>
      <c r="IB25" s="89"/>
      <c r="IC25" s="89"/>
      <c r="ID25" s="89"/>
      <c r="IE25" s="89"/>
      <c r="IF25" s="89"/>
      <c r="IG25" s="89"/>
      <c r="IH25" s="89"/>
      <c r="II25" s="89"/>
      <c r="IJ25" s="89"/>
      <c r="IK25" s="89"/>
      <c r="IL25" s="89"/>
      <c r="IM25" s="89"/>
      <c r="IN25" s="89"/>
      <c r="IO25" s="89"/>
      <c r="IP25" s="89"/>
    </row>
    <row r="26" spans="1:250" s="94" customFormat="1" ht="20.100000000000001" customHeight="1">
      <c r="A26" s="218"/>
      <c r="B26" s="216"/>
      <c r="C26" s="216"/>
      <c r="D26" s="216"/>
      <c r="E26" s="216"/>
      <c r="F26" s="216"/>
      <c r="G26" s="216"/>
      <c r="H26" s="216"/>
      <c r="I26" s="216"/>
      <c r="J26" s="216"/>
      <c r="K26" s="216"/>
      <c r="L26" s="216"/>
      <c r="M26" s="216"/>
      <c r="N26" s="216"/>
      <c r="O26" s="219"/>
      <c r="P26" s="220"/>
      <c r="Q26" s="216"/>
      <c r="R26" s="216"/>
      <c r="S26" s="216"/>
      <c r="T26" s="216"/>
      <c r="U26" s="216"/>
      <c r="V26" s="216"/>
      <c r="W26" s="216"/>
      <c r="X26" s="216"/>
      <c r="Y26" s="219"/>
      <c r="Z26" s="221"/>
      <c r="AA26" s="221"/>
      <c r="AB26" s="216"/>
      <c r="AC26" s="216"/>
      <c r="AD26" s="216"/>
      <c r="AE26" s="217"/>
      <c r="AF26" s="89"/>
      <c r="AG26" s="89"/>
      <c r="AH26" s="89"/>
      <c r="AI26" s="89"/>
      <c r="AJ26" s="89"/>
      <c r="AK26" s="89"/>
      <c r="AL26" s="89"/>
      <c r="AM26" s="89"/>
      <c r="AN26" s="89"/>
      <c r="AO26" s="89"/>
      <c r="AP26" s="89"/>
      <c r="AQ26" s="89"/>
      <c r="AR26" s="89"/>
      <c r="AS26" s="89"/>
      <c r="AT26" s="89"/>
      <c r="AU26" s="89"/>
      <c r="AV26" s="89"/>
      <c r="AW26" s="89"/>
      <c r="AX26" s="89"/>
      <c r="AY26" s="89"/>
      <c r="AZ26" s="89"/>
      <c r="BA26" s="89"/>
      <c r="BB26" s="89"/>
      <c r="BC26" s="89"/>
      <c r="BD26" s="89"/>
      <c r="BE26" s="89"/>
      <c r="BF26" s="89"/>
      <c r="BG26" s="89"/>
      <c r="BH26" s="89"/>
      <c r="BI26" s="89"/>
      <c r="BJ26" s="89"/>
      <c r="BK26" s="89"/>
      <c r="BL26" s="89"/>
      <c r="BM26" s="89"/>
      <c r="BN26" s="89"/>
      <c r="BO26" s="89"/>
      <c r="BP26" s="89"/>
      <c r="BQ26" s="89"/>
      <c r="BR26" s="89"/>
      <c r="BS26" s="89"/>
      <c r="BT26" s="89"/>
      <c r="BU26" s="89"/>
      <c r="BV26" s="89"/>
      <c r="BW26" s="89"/>
      <c r="BX26" s="89"/>
      <c r="BY26" s="89"/>
      <c r="BZ26" s="89"/>
      <c r="CA26" s="89"/>
      <c r="CB26" s="89"/>
      <c r="CC26" s="89"/>
      <c r="CD26" s="89"/>
      <c r="CE26" s="89"/>
      <c r="CF26" s="89"/>
      <c r="CG26" s="89"/>
      <c r="CH26" s="89"/>
      <c r="CI26" s="89"/>
      <c r="CJ26" s="89"/>
      <c r="CK26" s="89"/>
      <c r="CL26" s="89"/>
      <c r="CM26" s="89"/>
      <c r="CN26" s="89"/>
      <c r="CO26" s="89"/>
      <c r="CP26" s="89"/>
      <c r="CQ26" s="89"/>
      <c r="CR26" s="89"/>
      <c r="CS26" s="89"/>
      <c r="CT26" s="89"/>
      <c r="CU26" s="89"/>
      <c r="CV26" s="89"/>
      <c r="CW26" s="89"/>
      <c r="CX26" s="89"/>
      <c r="CY26" s="89"/>
      <c r="CZ26" s="89"/>
      <c r="DA26" s="89"/>
      <c r="DB26" s="89"/>
      <c r="DC26" s="89"/>
      <c r="DD26" s="89"/>
      <c r="DE26" s="89"/>
      <c r="DF26" s="89"/>
      <c r="DG26" s="89"/>
      <c r="DH26" s="89"/>
      <c r="DI26" s="89"/>
      <c r="DJ26" s="89"/>
      <c r="DK26" s="89"/>
      <c r="DL26" s="89"/>
      <c r="DM26" s="89"/>
      <c r="DN26" s="89"/>
      <c r="DO26" s="89"/>
      <c r="DP26" s="89"/>
      <c r="DQ26" s="89"/>
      <c r="DR26" s="89"/>
      <c r="DS26" s="89"/>
      <c r="DT26" s="89"/>
      <c r="DU26" s="89"/>
      <c r="DV26" s="89"/>
      <c r="DW26" s="89"/>
      <c r="DX26" s="89"/>
      <c r="DY26" s="89"/>
      <c r="DZ26" s="98"/>
      <c r="EA26" s="98"/>
      <c r="EB26" s="98"/>
      <c r="EC26" s="98"/>
      <c r="ED26" s="98"/>
      <c r="EE26" s="98"/>
      <c r="EF26" s="89"/>
      <c r="EG26" s="98"/>
      <c r="EH26" s="98"/>
      <c r="EI26" s="98"/>
      <c r="EJ26" s="98"/>
      <c r="EK26" s="98"/>
      <c r="EL26" s="98"/>
      <c r="EM26" s="98"/>
      <c r="EN26" s="98"/>
      <c r="EO26" s="98"/>
      <c r="EP26" s="118"/>
      <c r="EQ26" s="90"/>
      <c r="ER26" s="90">
        <v>20</v>
      </c>
      <c r="ES26" s="90"/>
      <c r="ET26" s="90"/>
      <c r="EU26" s="90">
        <v>70</v>
      </c>
      <c r="EV26" s="90"/>
      <c r="EW26" s="90"/>
      <c r="EX26" s="90"/>
      <c r="EY26" s="91">
        <v>4.9999999999998997E-2</v>
      </c>
      <c r="EZ26" s="91">
        <v>0.23</v>
      </c>
      <c r="FA26" s="90"/>
      <c r="FB26" s="118"/>
      <c r="FC26" s="118"/>
      <c r="FD26" s="90"/>
      <c r="FE26" s="89"/>
      <c r="FF26" s="89"/>
      <c r="FG26" s="89"/>
      <c r="FH26" s="89"/>
      <c r="FI26" s="89"/>
      <c r="FJ26" s="89"/>
      <c r="FK26" s="89"/>
      <c r="FL26" s="89"/>
      <c r="FM26" s="89"/>
      <c r="FN26" s="89"/>
      <c r="FO26" s="89"/>
      <c r="FP26" s="89" t="s">
        <v>211</v>
      </c>
      <c r="FQ26" s="89"/>
      <c r="FR26" s="89"/>
      <c r="FS26" s="89"/>
      <c r="FT26" s="89"/>
      <c r="FU26" s="89"/>
      <c r="FV26" s="89"/>
      <c r="FW26" s="89"/>
      <c r="FX26" s="89"/>
      <c r="FY26" s="89"/>
      <c r="FZ26" s="89"/>
      <c r="GA26" s="128" t="s">
        <v>228</v>
      </c>
      <c r="GB26" s="89"/>
      <c r="GC26" s="89"/>
      <c r="GD26" s="89"/>
      <c r="GE26" s="89"/>
      <c r="GF26" s="93" t="s">
        <v>213</v>
      </c>
      <c r="GG26" s="89">
        <v>11</v>
      </c>
      <c r="GH26" s="103" t="e">
        <f>+IF(AND(GR3=0,GR4=0,GR8=0),0,SUM(GR3:GR8))</f>
        <v>#REF!</v>
      </c>
      <c r="GI26" s="93"/>
      <c r="GJ26" s="93" t="s">
        <v>214</v>
      </c>
      <c r="GK26" s="93">
        <v>0</v>
      </c>
      <c r="GL26" s="103" t="e">
        <f t="shared" ref="GL26:GN26" si="29">+($GK$22-$GL$25)/3</f>
        <v>#REF!</v>
      </c>
      <c r="GM26" s="103" t="e">
        <f t="shared" si="29"/>
        <v>#REF!</v>
      </c>
      <c r="GN26" s="103" t="e">
        <f t="shared" si="29"/>
        <v>#REF!</v>
      </c>
      <c r="GO26" s="93"/>
      <c r="GP26" s="93"/>
      <c r="GQ26" s="89"/>
      <c r="GR26" s="129"/>
      <c r="GS26" s="89"/>
      <c r="GT26" s="89"/>
      <c r="GU26" s="89"/>
      <c r="GV26" s="89"/>
      <c r="GW26" s="89"/>
      <c r="GX26" s="89"/>
      <c r="GY26" s="105"/>
      <c r="GZ26" s="105"/>
      <c r="HA26" s="89"/>
      <c r="HB26" s="89"/>
      <c r="HC26" s="89"/>
      <c r="HD26" s="89"/>
      <c r="HE26" s="89"/>
      <c r="HF26" s="89"/>
      <c r="HG26" s="130"/>
      <c r="HH26" s="131"/>
      <c r="HI26" s="89"/>
      <c r="HJ26" s="89"/>
      <c r="HK26" s="89"/>
      <c r="HL26" s="89"/>
      <c r="HM26" s="89"/>
      <c r="HN26" s="89"/>
      <c r="HO26" s="89"/>
      <c r="HP26" s="89"/>
      <c r="HQ26" s="89"/>
      <c r="HR26" s="89"/>
      <c r="HS26" s="89"/>
      <c r="HT26" s="89"/>
      <c r="HU26" s="89"/>
      <c r="HV26" s="89"/>
      <c r="HW26" s="89"/>
      <c r="HX26" s="89"/>
      <c r="HY26" s="89"/>
      <c r="HZ26" s="89"/>
      <c r="IA26" s="89"/>
      <c r="IB26" s="89"/>
      <c r="IC26" s="89"/>
      <c r="ID26" s="89"/>
      <c r="IE26" s="89"/>
      <c r="IF26" s="89"/>
      <c r="IG26" s="89"/>
      <c r="IH26" s="89"/>
      <c r="II26" s="89"/>
      <c r="IJ26" s="89"/>
      <c r="IK26" s="89"/>
      <c r="IL26" s="89"/>
      <c r="IM26" s="89"/>
      <c r="IN26" s="89"/>
      <c r="IO26" s="89"/>
      <c r="IP26" s="89"/>
    </row>
    <row r="27" spans="1:250" s="94" customFormat="1" ht="15.95" customHeight="1">
      <c r="A27" s="209" t="s">
        <v>215</v>
      </c>
      <c r="B27" s="210"/>
      <c r="C27" s="210"/>
      <c r="D27" s="210"/>
      <c r="E27" s="210"/>
      <c r="F27" s="210"/>
      <c r="G27" s="210"/>
      <c r="H27" s="210"/>
      <c r="I27" s="210"/>
      <c r="J27" s="210"/>
      <c r="K27" s="210"/>
      <c r="L27" s="210"/>
      <c r="M27" s="210"/>
      <c r="N27" s="210"/>
      <c r="O27" s="222"/>
      <c r="P27" s="276" t="s">
        <v>216</v>
      </c>
      <c r="Q27" s="210"/>
      <c r="R27" s="210"/>
      <c r="S27" s="210"/>
      <c r="T27" s="210"/>
      <c r="U27" s="210"/>
      <c r="V27" s="210"/>
      <c r="W27" s="210"/>
      <c r="X27" s="210"/>
      <c r="Y27" s="222"/>
      <c r="Z27" s="289" t="s">
        <v>217</v>
      </c>
      <c r="AA27" s="289"/>
      <c r="AB27" s="210"/>
      <c r="AC27" s="210"/>
      <c r="AD27" s="210"/>
      <c r="AE27" s="211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98"/>
      <c r="BE27" s="98"/>
      <c r="BF27" s="98"/>
      <c r="BG27" s="98"/>
      <c r="BH27" s="98"/>
      <c r="BI27" s="98"/>
      <c r="BJ27" s="98"/>
      <c r="BK27" s="98"/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8"/>
      <c r="CA27" s="98"/>
      <c r="CB27" s="98"/>
      <c r="CC27" s="98"/>
      <c r="CD27" s="98"/>
      <c r="CE27" s="98"/>
      <c r="CF27" s="98"/>
      <c r="CG27" s="98"/>
      <c r="CH27" s="98"/>
      <c r="CI27" s="98"/>
      <c r="CJ27" s="98"/>
      <c r="CK27" s="98"/>
      <c r="CL27" s="98"/>
      <c r="CM27" s="98"/>
      <c r="CN27" s="98"/>
      <c r="CO27" s="98"/>
      <c r="CP27" s="98"/>
      <c r="CQ27" s="98"/>
      <c r="CR27" s="98"/>
      <c r="CS27" s="98"/>
      <c r="CT27" s="98"/>
      <c r="CU27" s="98"/>
      <c r="CV27" s="98"/>
      <c r="CW27" s="98"/>
      <c r="CX27" s="98"/>
      <c r="CY27" s="98"/>
      <c r="CZ27" s="98"/>
      <c r="DA27" s="98"/>
      <c r="DB27" s="98"/>
      <c r="DC27" s="98"/>
      <c r="DD27" s="98"/>
      <c r="DE27" s="98"/>
      <c r="DF27" s="98"/>
      <c r="DG27" s="98"/>
      <c r="DH27" s="98"/>
      <c r="DI27" s="98"/>
      <c r="DJ27" s="98"/>
      <c r="DK27" s="98"/>
      <c r="DL27" s="98"/>
      <c r="DM27" s="98"/>
      <c r="DN27" s="98"/>
      <c r="DO27" s="98"/>
      <c r="DP27" s="98"/>
      <c r="DQ27" s="98"/>
      <c r="DR27" s="98"/>
      <c r="DS27" s="98"/>
      <c r="DT27" s="98"/>
      <c r="DU27" s="98"/>
      <c r="DV27" s="98"/>
      <c r="DW27" s="98"/>
      <c r="DX27" s="98"/>
      <c r="DY27" s="98"/>
      <c r="DZ27" s="89"/>
      <c r="EA27" s="89"/>
      <c r="EB27" s="89"/>
      <c r="EC27" s="89"/>
      <c r="ED27" s="89"/>
      <c r="EE27" s="89"/>
      <c r="EF27" s="98"/>
      <c r="EG27" s="89"/>
      <c r="EH27" s="89"/>
      <c r="EI27" s="89"/>
      <c r="EJ27" s="89"/>
      <c r="EK27" s="89"/>
      <c r="EL27" s="89"/>
      <c r="EM27" s="89"/>
      <c r="EN27" s="89"/>
      <c r="EO27" s="89"/>
      <c r="EP27" s="90"/>
      <c r="EQ27" s="118"/>
      <c r="ER27" s="118">
        <v>21</v>
      </c>
      <c r="ES27" s="118"/>
      <c r="ET27" s="118"/>
      <c r="EU27" s="118">
        <v>80</v>
      </c>
      <c r="EV27" s="118"/>
      <c r="EW27" s="118"/>
      <c r="EX27" s="118"/>
      <c r="EY27" s="114">
        <v>0</v>
      </c>
      <c r="EZ27" s="133">
        <v>0.24</v>
      </c>
      <c r="FA27" s="118"/>
      <c r="FB27" s="90"/>
      <c r="FC27" s="90"/>
      <c r="FD27" s="118"/>
      <c r="FE27" s="98"/>
      <c r="FF27" s="98"/>
      <c r="FG27" s="98"/>
      <c r="FH27" s="98"/>
      <c r="FI27" s="98"/>
      <c r="FJ27" s="98"/>
      <c r="FK27" s="98"/>
      <c r="FL27" s="98"/>
      <c r="FM27" s="98"/>
      <c r="FN27" s="98"/>
      <c r="FO27" s="98"/>
      <c r="FP27" s="98" t="s">
        <v>218</v>
      </c>
      <c r="FQ27" s="98"/>
      <c r="FR27" s="98"/>
      <c r="FS27" s="98"/>
      <c r="FT27" s="98"/>
      <c r="FU27" s="98"/>
      <c r="FV27" s="98"/>
      <c r="FW27" s="98"/>
      <c r="FX27" s="98"/>
      <c r="FY27" s="98"/>
      <c r="FZ27" s="98"/>
      <c r="GA27" s="89"/>
      <c r="GB27" s="98"/>
      <c r="GC27" s="98"/>
      <c r="GD27" s="98"/>
      <c r="GE27" s="98"/>
      <c r="GF27" s="125" t="s">
        <v>1765</v>
      </c>
      <c r="GG27" s="98">
        <v>12</v>
      </c>
      <c r="GH27" s="103" t="e">
        <f>+IF(AND(GS3=0,GS4=0,GS8=0),0,SUM(GS3:GS8))</f>
        <v>#REF!</v>
      </c>
      <c r="GI27" s="125"/>
      <c r="GJ27" s="125" t="s">
        <v>220</v>
      </c>
      <c r="GK27" s="125">
        <v>0</v>
      </c>
      <c r="GL27" s="126" t="e">
        <f>+GH15</f>
        <v>#REF!</v>
      </c>
      <c r="GM27" s="126" t="e">
        <f>+GH16</f>
        <v>#REF!</v>
      </c>
      <c r="GN27" s="126" t="e">
        <f>+GH17</f>
        <v>#REF!</v>
      </c>
      <c r="GO27" s="126" t="e">
        <f>+GH18</f>
        <v>#REF!</v>
      </c>
      <c r="GP27" s="126" t="e">
        <f>+GH19</f>
        <v>#REF!</v>
      </c>
      <c r="GQ27" s="126" t="e">
        <f>+GH20</f>
        <v>#REF!</v>
      </c>
      <c r="GR27" s="108" t="e">
        <f>SUM(GK27:GQ27)</f>
        <v>#REF!</v>
      </c>
      <c r="GS27" s="127" t="e">
        <f>+GH21</f>
        <v>#REF!</v>
      </c>
      <c r="GT27" s="127" t="e">
        <f>+GH22</f>
        <v>#REF!</v>
      </c>
      <c r="GU27" s="127" t="e">
        <f>+GH23</f>
        <v>#REF!</v>
      </c>
      <c r="GV27" s="127" t="e">
        <f>+GH25</f>
        <v>#REF!</v>
      </c>
      <c r="GW27" s="127" t="e">
        <f>+GH26</f>
        <v>#REF!</v>
      </c>
      <c r="GX27" s="127" t="e">
        <f>+GH27</f>
        <v>#REF!</v>
      </c>
      <c r="GY27" s="108" t="e">
        <f>SUM(GS27:GX27)</f>
        <v>#REF!</v>
      </c>
      <c r="GZ27" s="108" t="e">
        <f>+GY27+GR27</f>
        <v>#REF!</v>
      </c>
      <c r="HA27" s="127">
        <f>+GH28</f>
        <v>0</v>
      </c>
      <c r="HB27" s="127">
        <f>+GH29</f>
        <v>0</v>
      </c>
      <c r="HC27" s="127">
        <f>+GH30</f>
        <v>0</v>
      </c>
      <c r="HD27" s="127">
        <f>+GH31</f>
        <v>0</v>
      </c>
      <c r="HE27" s="127">
        <f>+GH32</f>
        <v>0</v>
      </c>
      <c r="HF27" s="127" t="e">
        <f>+#REF!</f>
        <v>#REF!</v>
      </c>
      <c r="HG27" s="109" t="e">
        <f>+SUM(HA27:HF27)</f>
        <v>#REF!</v>
      </c>
      <c r="HH27" s="110" t="e">
        <f>+HG27+GZ27</f>
        <v>#REF!</v>
      </c>
      <c r="HI27" s="98"/>
      <c r="HJ27" s="98"/>
      <c r="HK27" s="98"/>
      <c r="HL27" s="98"/>
      <c r="HM27" s="89"/>
      <c r="HN27" s="89"/>
      <c r="HO27" s="89"/>
      <c r="HP27" s="89"/>
      <c r="HQ27" s="89"/>
      <c r="HR27" s="89"/>
      <c r="HS27" s="89"/>
      <c r="HT27" s="89"/>
      <c r="HU27" s="89"/>
      <c r="HV27" s="89"/>
      <c r="HW27" s="89"/>
      <c r="HX27" s="89"/>
      <c r="HY27" s="89"/>
      <c r="HZ27" s="89"/>
      <c r="IA27" s="89"/>
      <c r="IB27" s="89"/>
      <c r="IC27" s="89"/>
      <c r="ID27" s="89"/>
      <c r="IE27" s="89"/>
      <c r="IF27" s="89"/>
      <c r="IG27" s="89"/>
      <c r="IH27" s="89"/>
      <c r="II27" s="89"/>
      <c r="IJ27" s="89"/>
      <c r="IK27" s="89"/>
      <c r="IL27" s="89"/>
      <c r="IM27" s="89"/>
      <c r="IN27" s="89"/>
      <c r="IO27" s="89"/>
      <c r="IP27" s="89"/>
    </row>
    <row r="28" spans="1:250" s="94" customFormat="1" ht="20.100000000000001" customHeight="1" thickBot="1">
      <c r="A28" s="218"/>
      <c r="B28" s="221"/>
      <c r="C28" s="221"/>
      <c r="D28" s="221"/>
      <c r="E28" s="221"/>
      <c r="F28" s="221"/>
      <c r="G28" s="221"/>
      <c r="H28" s="221"/>
      <c r="I28" s="221"/>
      <c r="J28" s="221"/>
      <c r="K28" s="221"/>
      <c r="L28" s="221"/>
      <c r="M28" s="221"/>
      <c r="N28" s="221"/>
      <c r="O28" s="290"/>
      <c r="P28" s="220"/>
      <c r="Q28" s="221"/>
      <c r="R28" s="221"/>
      <c r="S28" s="221"/>
      <c r="T28" s="221"/>
      <c r="U28" s="221"/>
      <c r="V28" s="221"/>
      <c r="W28" s="221"/>
      <c r="X28" s="221"/>
      <c r="Y28" s="290"/>
      <c r="Z28" s="221"/>
      <c r="AA28" s="221"/>
      <c r="AB28" s="216"/>
      <c r="AC28" s="216"/>
      <c r="AD28" s="216"/>
      <c r="AE28" s="217"/>
      <c r="AF28" s="89"/>
      <c r="AG28" s="89"/>
      <c r="AH28" s="89"/>
      <c r="AI28" s="89"/>
      <c r="AJ28" s="89"/>
      <c r="AK28" s="89"/>
      <c r="AL28" s="89"/>
      <c r="AM28" s="89"/>
      <c r="AN28" s="89"/>
      <c r="AO28" s="89"/>
      <c r="AP28" s="89"/>
      <c r="AQ28" s="89"/>
      <c r="AR28" s="89"/>
      <c r="AS28" s="89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89"/>
      <c r="BG28" s="89"/>
      <c r="BH28" s="89"/>
      <c r="BI28" s="89"/>
      <c r="BJ28" s="89"/>
      <c r="BK28" s="89"/>
      <c r="BL28" s="89"/>
      <c r="BM28" s="89"/>
      <c r="BN28" s="89"/>
      <c r="BO28" s="89"/>
      <c r="BP28" s="89"/>
      <c r="BQ28" s="89"/>
      <c r="BR28" s="89"/>
      <c r="BS28" s="89"/>
      <c r="BT28" s="89"/>
      <c r="BU28" s="89"/>
      <c r="BV28" s="89"/>
      <c r="BW28" s="89"/>
      <c r="BX28" s="89"/>
      <c r="BY28" s="89"/>
      <c r="BZ28" s="89"/>
      <c r="CA28" s="89"/>
      <c r="CB28" s="89"/>
      <c r="CC28" s="89"/>
      <c r="CD28" s="89"/>
      <c r="CE28" s="89"/>
      <c r="CF28" s="89"/>
      <c r="CG28" s="89"/>
      <c r="CH28" s="89"/>
      <c r="CI28" s="89"/>
      <c r="CJ28" s="89"/>
      <c r="CK28" s="89"/>
      <c r="CL28" s="89"/>
      <c r="CM28" s="89"/>
      <c r="CN28" s="89"/>
      <c r="CO28" s="89"/>
      <c r="CP28" s="89"/>
      <c r="CQ28" s="89"/>
      <c r="CR28" s="89"/>
      <c r="CS28" s="89"/>
      <c r="CT28" s="89"/>
      <c r="CU28" s="89"/>
      <c r="CV28" s="89"/>
      <c r="CW28" s="89"/>
      <c r="CX28" s="89"/>
      <c r="CY28" s="89"/>
      <c r="CZ28" s="89"/>
      <c r="DA28" s="89"/>
      <c r="DB28" s="89"/>
      <c r="DC28" s="89"/>
      <c r="DD28" s="89"/>
      <c r="DE28" s="89"/>
      <c r="DF28" s="89"/>
      <c r="DG28" s="89"/>
      <c r="DH28" s="89"/>
      <c r="DI28" s="89"/>
      <c r="DJ28" s="89"/>
      <c r="DK28" s="89"/>
      <c r="DL28" s="89"/>
      <c r="DM28" s="89"/>
      <c r="DN28" s="89"/>
      <c r="DO28" s="89"/>
      <c r="DP28" s="89"/>
      <c r="DQ28" s="89"/>
      <c r="DR28" s="89"/>
      <c r="DS28" s="89"/>
      <c r="DT28" s="89"/>
      <c r="DU28" s="89"/>
      <c r="DV28" s="89"/>
      <c r="DW28" s="89"/>
      <c r="DX28" s="89"/>
      <c r="DY28" s="89"/>
      <c r="DZ28" s="98"/>
      <c r="EA28" s="98"/>
      <c r="EB28" s="98"/>
      <c r="EC28" s="98"/>
      <c r="ED28" s="98"/>
      <c r="EE28" s="98"/>
      <c r="EF28" s="89"/>
      <c r="EG28" s="98"/>
      <c r="EH28" s="98"/>
      <c r="EI28" s="98"/>
      <c r="EJ28" s="98"/>
      <c r="EK28" s="98"/>
      <c r="EL28" s="98"/>
      <c r="EM28" s="98"/>
      <c r="EN28" s="98"/>
      <c r="EO28" s="98"/>
      <c r="EP28" s="118"/>
      <c r="EQ28" s="90"/>
      <c r="ER28" s="90">
        <v>22</v>
      </c>
      <c r="ES28" s="90"/>
      <c r="ET28" s="90"/>
      <c r="EU28" s="90">
        <v>90</v>
      </c>
      <c r="EV28" s="90"/>
      <c r="EW28" s="90"/>
      <c r="EX28" s="90"/>
      <c r="EY28" s="91"/>
      <c r="EZ28" s="133">
        <v>0.25</v>
      </c>
      <c r="FA28" s="90"/>
      <c r="FB28" s="118"/>
      <c r="FC28" s="118"/>
      <c r="FD28" s="90"/>
      <c r="FE28" s="89"/>
      <c r="FF28" s="89"/>
      <c r="FG28" s="89"/>
      <c r="FH28" s="89"/>
      <c r="FI28" s="89"/>
      <c r="FJ28" s="89"/>
      <c r="FK28" s="89"/>
      <c r="FL28" s="89"/>
      <c r="FM28" s="89"/>
      <c r="FN28" s="89"/>
      <c r="FO28" s="89"/>
      <c r="FP28" s="89" t="s">
        <v>221</v>
      </c>
      <c r="FQ28" s="89"/>
      <c r="FR28" s="89"/>
      <c r="FS28" s="89"/>
      <c r="FT28" s="89"/>
      <c r="FU28" s="89"/>
      <c r="FV28" s="89"/>
      <c r="FW28" s="89"/>
      <c r="FX28" s="89"/>
      <c r="FY28" s="89"/>
      <c r="FZ28" s="89"/>
      <c r="GA28" s="89"/>
      <c r="GB28" s="89"/>
      <c r="GC28" s="89"/>
      <c r="GD28" s="89"/>
      <c r="GE28" s="89"/>
      <c r="GF28" s="93" t="s">
        <v>223</v>
      </c>
      <c r="GG28" s="89">
        <v>13</v>
      </c>
      <c r="GH28" s="103">
        <v>0</v>
      </c>
      <c r="GI28" s="93"/>
      <c r="GJ28" s="134" t="s">
        <v>224</v>
      </c>
      <c r="GK28" s="135" t="e">
        <f>+GK16+GK22-GK23</f>
        <v>#REF!</v>
      </c>
      <c r="GL28" s="135" t="e">
        <f t="shared" ref="GL28:HH28" si="30">+GL16+GL20+GL21-GL25-GL26-GL27</f>
        <v>#REF!</v>
      </c>
      <c r="GM28" s="135" t="e">
        <f t="shared" si="30"/>
        <v>#REF!</v>
      </c>
      <c r="GN28" s="135" t="e">
        <f t="shared" si="30"/>
        <v>#REF!</v>
      </c>
      <c r="GO28" s="135" t="e">
        <f t="shared" si="30"/>
        <v>#REF!</v>
      </c>
      <c r="GP28" s="135" t="e">
        <f t="shared" si="30"/>
        <v>#REF!</v>
      </c>
      <c r="GQ28" s="135" t="e">
        <f t="shared" si="30"/>
        <v>#REF!</v>
      </c>
      <c r="GR28" s="136" t="e">
        <f t="shared" si="30"/>
        <v>#REF!</v>
      </c>
      <c r="GS28" s="135" t="e">
        <f t="shared" si="30"/>
        <v>#REF!</v>
      </c>
      <c r="GT28" s="135" t="e">
        <f t="shared" si="30"/>
        <v>#REF!</v>
      </c>
      <c r="GU28" s="135" t="e">
        <f t="shared" si="30"/>
        <v>#REF!</v>
      </c>
      <c r="GV28" s="135" t="e">
        <f t="shared" si="30"/>
        <v>#REF!</v>
      </c>
      <c r="GW28" s="135" t="e">
        <f t="shared" si="30"/>
        <v>#REF!</v>
      </c>
      <c r="GX28" s="135" t="e">
        <f t="shared" si="30"/>
        <v>#REF!</v>
      </c>
      <c r="GY28" s="136" t="e">
        <f t="shared" si="30"/>
        <v>#REF!</v>
      </c>
      <c r="GZ28" s="136" t="e">
        <f t="shared" si="30"/>
        <v>#REF!</v>
      </c>
      <c r="HA28" s="135" t="e">
        <f t="shared" si="30"/>
        <v>#REF!</v>
      </c>
      <c r="HB28" s="135" t="e">
        <f t="shared" si="30"/>
        <v>#REF!</v>
      </c>
      <c r="HC28" s="135" t="e">
        <f t="shared" si="30"/>
        <v>#REF!</v>
      </c>
      <c r="HD28" s="135" t="e">
        <f t="shared" si="30"/>
        <v>#REF!</v>
      </c>
      <c r="HE28" s="135" t="e">
        <f t="shared" si="30"/>
        <v>#REF!</v>
      </c>
      <c r="HF28" s="135" t="e">
        <f t="shared" si="30"/>
        <v>#REF!</v>
      </c>
      <c r="HG28" s="137" t="e">
        <f t="shared" si="30"/>
        <v>#REF!</v>
      </c>
      <c r="HH28" s="138" t="e">
        <f t="shared" si="30"/>
        <v>#REF!</v>
      </c>
      <c r="HI28" s="89"/>
      <c r="HJ28" s="89"/>
      <c r="HK28" s="89"/>
      <c r="HL28" s="89"/>
      <c r="HM28" s="89"/>
      <c r="HN28" s="89"/>
      <c r="HO28" s="89"/>
      <c r="HP28" s="89"/>
      <c r="HQ28" s="89"/>
      <c r="HR28" s="89"/>
      <c r="HS28" s="89"/>
      <c r="HT28" s="89"/>
      <c r="HU28" s="89"/>
      <c r="HV28" s="89"/>
      <c r="HW28" s="89"/>
      <c r="HX28" s="89"/>
      <c r="HY28" s="89"/>
      <c r="HZ28" s="89"/>
      <c r="IA28" s="89"/>
      <c r="IB28" s="89"/>
      <c r="IC28" s="89"/>
      <c r="ID28" s="89"/>
      <c r="IE28" s="89"/>
      <c r="IF28" s="89"/>
      <c r="IG28" s="89"/>
      <c r="IH28" s="89"/>
      <c r="II28" s="89"/>
      <c r="IJ28" s="89"/>
      <c r="IK28" s="89"/>
      <c r="IL28" s="89"/>
      <c r="IM28" s="89"/>
      <c r="IN28" s="89"/>
      <c r="IO28" s="89"/>
      <c r="IP28" s="89"/>
    </row>
    <row r="29" spans="1:250" s="94" customFormat="1" ht="15.95" customHeight="1" thickTop="1">
      <c r="A29" s="209" t="s">
        <v>1870</v>
      </c>
      <c r="B29" s="210"/>
      <c r="C29" s="210"/>
      <c r="D29" s="210"/>
      <c r="E29" s="210"/>
      <c r="F29" s="210"/>
      <c r="G29" s="210"/>
      <c r="H29" s="210"/>
      <c r="I29" s="210"/>
      <c r="J29" s="210"/>
      <c r="K29" s="210"/>
      <c r="L29" s="210"/>
      <c r="M29" s="210"/>
      <c r="N29" s="210"/>
      <c r="O29" s="222"/>
      <c r="P29" s="276" t="s">
        <v>225</v>
      </c>
      <c r="Q29" s="210"/>
      <c r="R29" s="210"/>
      <c r="S29" s="210"/>
      <c r="T29" s="210"/>
      <c r="U29" s="210"/>
      <c r="V29" s="210"/>
      <c r="W29" s="210"/>
      <c r="X29" s="210"/>
      <c r="Y29" s="222"/>
      <c r="Z29" s="289" t="s">
        <v>226</v>
      </c>
      <c r="AA29" s="289"/>
      <c r="AB29" s="210"/>
      <c r="AC29" s="210"/>
      <c r="AD29" s="210"/>
      <c r="AE29" s="211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8"/>
      <c r="BM29" s="98"/>
      <c r="BN29" s="98"/>
      <c r="BO29" s="98"/>
      <c r="BP29" s="98"/>
      <c r="BQ29" s="98"/>
      <c r="BR29" s="98"/>
      <c r="BS29" s="98"/>
      <c r="BT29" s="98"/>
      <c r="BU29" s="98"/>
      <c r="BV29" s="98"/>
      <c r="BW29" s="98"/>
      <c r="BX29" s="98"/>
      <c r="BY29" s="98"/>
      <c r="BZ29" s="98"/>
      <c r="CA29" s="98"/>
      <c r="CB29" s="98"/>
      <c r="CC29" s="98"/>
      <c r="CD29" s="98"/>
      <c r="CE29" s="98"/>
      <c r="CF29" s="98"/>
      <c r="CG29" s="98"/>
      <c r="CH29" s="98"/>
      <c r="CI29" s="98"/>
      <c r="CJ29" s="98"/>
      <c r="CK29" s="98"/>
      <c r="CL29" s="98"/>
      <c r="CM29" s="98"/>
      <c r="CN29" s="98"/>
      <c r="CO29" s="98"/>
      <c r="CP29" s="98"/>
      <c r="CQ29" s="98"/>
      <c r="CR29" s="98"/>
      <c r="CS29" s="98"/>
      <c r="CT29" s="98"/>
      <c r="CU29" s="98"/>
      <c r="CV29" s="98"/>
      <c r="CW29" s="98"/>
      <c r="CX29" s="98"/>
      <c r="CY29" s="98"/>
      <c r="CZ29" s="98"/>
      <c r="DA29" s="98"/>
      <c r="DB29" s="98"/>
      <c r="DC29" s="98"/>
      <c r="DD29" s="98"/>
      <c r="DE29" s="98"/>
      <c r="DF29" s="98"/>
      <c r="DG29" s="98"/>
      <c r="DH29" s="98"/>
      <c r="DI29" s="98"/>
      <c r="DJ29" s="98"/>
      <c r="DK29" s="98"/>
      <c r="DL29" s="98"/>
      <c r="DM29" s="98"/>
      <c r="DN29" s="98"/>
      <c r="DO29" s="98"/>
      <c r="DP29" s="98"/>
      <c r="DQ29" s="98"/>
      <c r="DR29" s="98"/>
      <c r="DS29" s="98"/>
      <c r="DT29" s="98"/>
      <c r="DU29" s="98"/>
      <c r="DV29" s="98"/>
      <c r="DW29" s="98"/>
      <c r="DX29" s="98"/>
      <c r="DY29" s="98"/>
      <c r="DZ29" s="89"/>
      <c r="EA29" s="89"/>
      <c r="EB29" s="89"/>
      <c r="EC29" s="89"/>
      <c r="ED29" s="89"/>
      <c r="EE29" s="89"/>
      <c r="EF29" s="98"/>
      <c r="EG29" s="89"/>
      <c r="EH29" s="89"/>
      <c r="EI29" s="89"/>
      <c r="EJ29" s="89"/>
      <c r="EK29" s="89"/>
      <c r="EL29" s="89"/>
      <c r="EM29" s="89"/>
      <c r="EN29" s="89"/>
      <c r="EO29" s="89"/>
      <c r="EP29" s="90"/>
      <c r="EQ29" s="118"/>
      <c r="ER29" s="118">
        <v>23</v>
      </c>
      <c r="ES29" s="118"/>
      <c r="ET29" s="118"/>
      <c r="EU29" s="118">
        <v>100</v>
      </c>
      <c r="EV29" s="118"/>
      <c r="EW29" s="118"/>
      <c r="EX29" s="118"/>
      <c r="EY29" s="114"/>
      <c r="EZ29" s="101">
        <v>0.26</v>
      </c>
      <c r="FA29" s="118"/>
      <c r="FB29" s="90"/>
      <c r="FC29" s="90"/>
      <c r="FD29" s="118"/>
      <c r="FE29" s="98"/>
      <c r="FF29" s="98"/>
      <c r="FG29" s="98"/>
      <c r="FH29" s="98"/>
      <c r="FI29" s="98"/>
      <c r="FJ29" s="98"/>
      <c r="FK29" s="98"/>
      <c r="FL29" s="98"/>
      <c r="FM29" s="98"/>
      <c r="FN29" s="98"/>
      <c r="FO29" s="98"/>
      <c r="FP29" s="98" t="s">
        <v>227</v>
      </c>
      <c r="FQ29" s="98"/>
      <c r="FR29" s="98"/>
      <c r="FS29" s="98"/>
      <c r="FT29" s="98"/>
      <c r="FU29" s="98"/>
      <c r="FV29" s="98"/>
      <c r="FW29" s="98"/>
      <c r="FX29" s="98"/>
      <c r="FY29" s="98"/>
      <c r="FZ29" s="98"/>
      <c r="GA29" s="89"/>
      <c r="GB29" s="98"/>
      <c r="GC29" s="98"/>
      <c r="GD29" s="98"/>
      <c r="GE29" s="98"/>
      <c r="GF29" s="125" t="s">
        <v>229</v>
      </c>
      <c r="GG29" s="98">
        <v>14</v>
      </c>
      <c r="GH29" s="126">
        <v>0</v>
      </c>
      <c r="GI29" s="139" t="s">
        <v>230</v>
      </c>
      <c r="GJ29" s="140" t="e">
        <f t="array" ref="GJ29">+NPV(0.24,GL28:GQ28)</f>
        <v>#REF!</v>
      </c>
      <c r="GK29" s="126" t="e">
        <f t="shared" ref="GK29:GK31" si="31">+GJ29/#REF!</f>
        <v>#REF!</v>
      </c>
      <c r="GL29" s="125" t="e">
        <f t="shared" ref="GL29:GL31" si="32">+IF(GJ29&gt;=0,"Positivo","Negativo")</f>
        <v>#REF!</v>
      </c>
      <c r="GM29" s="98"/>
      <c r="GN29" s="125" t="s">
        <v>1768</v>
      </c>
      <c r="GO29" s="125"/>
      <c r="GP29" s="141" t="e">
        <f>+GJ29/SUM(GL27:GQ27)</f>
        <v>#REF!</v>
      </c>
      <c r="GQ29" s="125"/>
      <c r="GR29" s="142" t="s">
        <v>231</v>
      </c>
      <c r="GS29" s="133" t="e">
        <f>IRR(GR10:GX10,0.24)</f>
        <v>#VALUE!</v>
      </c>
      <c r="GT29" s="98"/>
      <c r="GU29" s="98"/>
      <c r="GV29" s="98"/>
      <c r="GW29" s="98"/>
      <c r="GX29" s="98"/>
      <c r="GY29" s="98"/>
      <c r="GZ29" s="98"/>
      <c r="HA29" s="98"/>
      <c r="HB29" s="98"/>
      <c r="HC29" s="98"/>
      <c r="HD29" s="98"/>
      <c r="HE29" s="98"/>
      <c r="HF29" s="98"/>
      <c r="HG29" s="98"/>
      <c r="HH29" s="98"/>
      <c r="HI29" s="98"/>
      <c r="HJ29" s="98"/>
      <c r="HK29" s="98"/>
      <c r="HL29" s="98"/>
      <c r="HM29" s="89"/>
      <c r="HN29" s="89"/>
      <c r="HO29" s="89"/>
      <c r="HP29" s="89"/>
      <c r="HQ29" s="89"/>
      <c r="HR29" s="89"/>
      <c r="HS29" s="89"/>
      <c r="HT29" s="89"/>
      <c r="HU29" s="89"/>
      <c r="HV29" s="89"/>
      <c r="HW29" s="89"/>
      <c r="HX29" s="89"/>
      <c r="HY29" s="89"/>
      <c r="HZ29" s="89"/>
      <c r="IA29" s="89"/>
      <c r="IB29" s="89"/>
      <c r="IC29" s="89"/>
      <c r="ID29" s="89"/>
      <c r="IE29" s="89"/>
      <c r="IF29" s="89"/>
      <c r="IG29" s="89"/>
      <c r="IH29" s="89"/>
      <c r="II29" s="89"/>
      <c r="IJ29" s="89"/>
      <c r="IK29" s="89"/>
      <c r="IL29" s="89"/>
      <c r="IM29" s="89"/>
      <c r="IN29" s="89"/>
      <c r="IO29" s="89"/>
      <c r="IP29" s="89"/>
    </row>
    <row r="30" spans="1:250" s="94" customFormat="1" ht="20.100000000000001" customHeight="1">
      <c r="A30" s="227"/>
      <c r="B30" s="213"/>
      <c r="C30" s="213"/>
      <c r="D30" s="213"/>
      <c r="E30" s="213"/>
      <c r="F30" s="213"/>
      <c r="G30" s="213"/>
      <c r="H30" s="213"/>
      <c r="I30" s="213"/>
      <c r="J30" s="213"/>
      <c r="K30" s="213"/>
      <c r="L30" s="213"/>
      <c r="M30" s="213"/>
      <c r="N30" s="213"/>
      <c r="O30" s="214"/>
      <c r="P30" s="212"/>
      <c r="Q30" s="213"/>
      <c r="R30" s="213"/>
      <c r="S30" s="213"/>
      <c r="T30" s="213"/>
      <c r="U30" s="213"/>
      <c r="V30" s="213"/>
      <c r="W30" s="213"/>
      <c r="X30" s="213"/>
      <c r="Y30" s="214"/>
      <c r="Z30" s="215"/>
      <c r="AA30" s="215"/>
      <c r="AB30" s="213"/>
      <c r="AC30" s="213"/>
      <c r="AD30" s="213"/>
      <c r="AE30" s="257"/>
      <c r="AF30" s="89"/>
      <c r="AG30" s="89"/>
      <c r="AH30" s="89"/>
      <c r="AI30" s="89"/>
      <c r="AJ30" s="89"/>
      <c r="AK30" s="89"/>
      <c r="AL30" s="89"/>
      <c r="AM30" s="89"/>
      <c r="AN30" s="89"/>
      <c r="AO30" s="89"/>
      <c r="AP30" s="89"/>
      <c r="AQ30" s="89"/>
      <c r="AR30" s="89"/>
      <c r="AS30" s="89"/>
      <c r="AT30" s="89"/>
      <c r="AU30" s="89"/>
      <c r="AV30" s="89"/>
      <c r="AW30" s="89"/>
      <c r="AX30" s="89"/>
      <c r="AY30" s="89"/>
      <c r="AZ30" s="89"/>
      <c r="BA30" s="89"/>
      <c r="BB30" s="89"/>
      <c r="BC30" s="89"/>
      <c r="BD30" s="89"/>
      <c r="BE30" s="89"/>
      <c r="BF30" s="89"/>
      <c r="BG30" s="89"/>
      <c r="BH30" s="89"/>
      <c r="BI30" s="89"/>
      <c r="BJ30" s="89"/>
      <c r="BK30" s="89"/>
      <c r="BL30" s="89"/>
      <c r="BM30" s="89"/>
      <c r="BN30" s="89"/>
      <c r="BO30" s="89"/>
      <c r="BP30" s="89"/>
      <c r="BQ30" s="89"/>
      <c r="BR30" s="89"/>
      <c r="BS30" s="89"/>
      <c r="BT30" s="89"/>
      <c r="BU30" s="89"/>
      <c r="BV30" s="89"/>
      <c r="BW30" s="89"/>
      <c r="BX30" s="89"/>
      <c r="BY30" s="89"/>
      <c r="BZ30" s="89"/>
      <c r="CA30" s="89"/>
      <c r="CB30" s="89"/>
      <c r="CC30" s="89"/>
      <c r="CD30" s="89"/>
      <c r="CE30" s="89"/>
      <c r="CF30" s="89"/>
      <c r="CG30" s="89"/>
      <c r="CH30" s="89"/>
      <c r="CI30" s="89"/>
      <c r="CJ30" s="89"/>
      <c r="CK30" s="89"/>
      <c r="CL30" s="89"/>
      <c r="CM30" s="89"/>
      <c r="CN30" s="89"/>
      <c r="CO30" s="89"/>
      <c r="CP30" s="89"/>
      <c r="CQ30" s="89"/>
      <c r="CR30" s="89"/>
      <c r="CS30" s="89"/>
      <c r="CT30" s="89"/>
      <c r="CU30" s="89"/>
      <c r="CV30" s="89"/>
      <c r="CW30" s="89"/>
      <c r="CX30" s="89"/>
      <c r="CY30" s="89"/>
      <c r="CZ30" s="89"/>
      <c r="DA30" s="89"/>
      <c r="DB30" s="89"/>
      <c r="DC30" s="89"/>
      <c r="DD30" s="89"/>
      <c r="DE30" s="89"/>
      <c r="DF30" s="89"/>
      <c r="DG30" s="89"/>
      <c r="DH30" s="89"/>
      <c r="DI30" s="89"/>
      <c r="DJ30" s="89"/>
      <c r="DK30" s="89"/>
      <c r="DL30" s="89"/>
      <c r="DM30" s="89"/>
      <c r="DN30" s="89"/>
      <c r="DO30" s="89"/>
      <c r="DP30" s="89"/>
      <c r="DQ30" s="89"/>
      <c r="DR30" s="89"/>
      <c r="DS30" s="89"/>
      <c r="DT30" s="89"/>
      <c r="DU30" s="89"/>
      <c r="DV30" s="89"/>
      <c r="DW30" s="89"/>
      <c r="DX30" s="89"/>
      <c r="DY30" s="89"/>
      <c r="DZ30" s="98"/>
      <c r="EA30" s="98"/>
      <c r="EB30" s="98"/>
      <c r="EC30" s="98"/>
      <c r="ED30" s="98"/>
      <c r="EE30" s="98"/>
      <c r="EF30" s="89"/>
      <c r="EG30" s="89"/>
      <c r="EH30" s="89"/>
      <c r="EI30" s="89"/>
      <c r="EJ30" s="89"/>
      <c r="EK30" s="98"/>
      <c r="EL30" s="98"/>
      <c r="EM30" s="98"/>
      <c r="EN30" s="98"/>
      <c r="EO30" s="98"/>
      <c r="EP30" s="98"/>
      <c r="EQ30" s="90"/>
      <c r="ER30" s="90">
        <v>24</v>
      </c>
      <c r="ES30" s="90"/>
      <c r="ET30" s="90"/>
      <c r="EU30" s="90"/>
      <c r="EV30" s="90"/>
      <c r="EW30" s="90"/>
      <c r="EX30" s="90"/>
      <c r="EY30" s="91"/>
      <c r="EZ30" s="101">
        <v>0.27</v>
      </c>
      <c r="FA30" s="90"/>
      <c r="FB30" s="98"/>
      <c r="FC30" s="98"/>
      <c r="FD30" s="90"/>
      <c r="FE30" s="89"/>
      <c r="FF30" s="89"/>
      <c r="FG30" s="89"/>
      <c r="FH30" s="89"/>
      <c r="FI30" s="89"/>
      <c r="FJ30" s="89"/>
      <c r="FK30" s="89"/>
      <c r="FL30" s="89"/>
      <c r="FM30" s="89"/>
      <c r="FN30" s="89"/>
      <c r="FO30" s="89"/>
      <c r="FP30" s="89" t="s">
        <v>232</v>
      </c>
      <c r="FQ30" s="89"/>
      <c r="FR30" s="89"/>
      <c r="FS30" s="89"/>
      <c r="FT30" s="89"/>
      <c r="FU30" s="89"/>
      <c r="FV30" s="89"/>
      <c r="FW30" s="89"/>
      <c r="FX30" s="89"/>
      <c r="FY30" s="89"/>
      <c r="FZ30" s="89"/>
      <c r="GA30" s="89"/>
      <c r="GB30" s="89"/>
      <c r="GC30" s="89"/>
      <c r="GD30" s="89"/>
      <c r="GE30" s="89"/>
      <c r="GF30" s="93" t="s">
        <v>233</v>
      </c>
      <c r="GG30" s="89">
        <v>15</v>
      </c>
      <c r="GH30" s="103">
        <v>0</v>
      </c>
      <c r="GI30" s="143" t="s">
        <v>234</v>
      </c>
      <c r="GJ30" s="144" t="e">
        <f t="array" ref="GJ30">+NPV(0.24,GL28:GQ28,GS28:GX28)</f>
        <v>#REF!</v>
      </c>
      <c r="GK30" s="103" t="e">
        <f t="shared" si="31"/>
        <v>#REF!</v>
      </c>
      <c r="GL30" s="93" t="e">
        <f t="shared" si="32"/>
        <v>#REF!</v>
      </c>
      <c r="GM30" s="89"/>
      <c r="GN30" s="93" t="s">
        <v>1769</v>
      </c>
      <c r="GO30" s="93"/>
      <c r="GP30" s="145" t="e">
        <f>+GJ30/(SUM(GL27:GQ27)+SUM(GS27:GX27))</f>
        <v>#REF!</v>
      </c>
      <c r="GQ30" s="93"/>
      <c r="GR30" s="99" t="s">
        <v>235</v>
      </c>
      <c r="GS30" s="101" t="e">
        <f>+IRR(GR11:HD11,0.24)</f>
        <v>#VALUE!</v>
      </c>
      <c r="GT30" s="89"/>
      <c r="GU30" s="97" t="e">
        <f>+AVERAGE(GL20:GQ20)</f>
        <v>#REF!</v>
      </c>
      <c r="GV30" s="89"/>
      <c r="GW30" s="89"/>
      <c r="GX30" s="89"/>
      <c r="GY30" s="89"/>
      <c r="GZ30" s="89"/>
      <c r="HA30" s="89"/>
      <c r="HB30" s="89"/>
      <c r="HC30" s="89"/>
      <c r="HD30" s="89"/>
      <c r="HE30" s="89"/>
      <c r="HF30" s="89"/>
      <c r="HG30" s="89"/>
      <c r="HH30" s="89"/>
      <c r="HI30" s="89"/>
      <c r="HJ30" s="89"/>
      <c r="HK30" s="89"/>
      <c r="HL30" s="89"/>
      <c r="HM30" s="89"/>
      <c r="HN30" s="89"/>
      <c r="HO30" s="89"/>
      <c r="HP30" s="89"/>
      <c r="HQ30" s="89"/>
      <c r="HR30" s="89"/>
      <c r="HS30" s="89"/>
      <c r="HT30" s="89"/>
      <c r="HU30" s="89"/>
      <c r="HV30" s="89"/>
      <c r="HW30" s="89"/>
      <c r="HX30" s="89"/>
      <c r="HY30" s="89"/>
      <c r="HZ30" s="89"/>
      <c r="IA30" s="89"/>
      <c r="IB30" s="89"/>
      <c r="IC30" s="89"/>
      <c r="ID30" s="89"/>
      <c r="IE30" s="89"/>
      <c r="IF30" s="89"/>
      <c r="IG30" s="89"/>
      <c r="IH30" s="89"/>
      <c r="II30" s="89"/>
      <c r="IJ30" s="89"/>
      <c r="IK30" s="89"/>
      <c r="IL30" s="89"/>
      <c r="IM30" s="89"/>
      <c r="IN30" s="89"/>
      <c r="IO30" s="89"/>
      <c r="IP30" s="89"/>
    </row>
    <row r="31" spans="1:250" s="94" customFormat="1" ht="15.95" customHeight="1">
      <c r="A31" s="381" t="s">
        <v>236</v>
      </c>
      <c r="B31" s="381"/>
      <c r="C31" s="381"/>
      <c r="D31" s="381"/>
      <c r="E31" s="381"/>
      <c r="F31" s="381"/>
      <c r="G31" s="381"/>
      <c r="H31" s="381"/>
      <c r="I31" s="381"/>
      <c r="J31" s="381"/>
      <c r="K31" s="381"/>
      <c r="L31" s="381"/>
      <c r="M31" s="381"/>
      <c r="N31" s="381"/>
      <c r="O31" s="381"/>
      <c r="P31" s="381"/>
      <c r="Q31" s="381" t="s">
        <v>1830</v>
      </c>
      <c r="R31" s="381"/>
      <c r="S31" s="381"/>
      <c r="T31" s="381"/>
      <c r="U31" s="381"/>
      <c r="V31" s="381"/>
      <c r="W31" s="381"/>
      <c r="X31" s="381"/>
      <c r="Y31" s="381"/>
      <c r="Z31" s="381"/>
      <c r="AA31" s="381"/>
      <c r="AB31" s="381"/>
      <c r="AC31" s="381"/>
      <c r="AD31" s="381"/>
      <c r="AE31" s="381"/>
      <c r="AF31" s="98"/>
      <c r="AG31" s="98"/>
      <c r="AH31" s="98"/>
      <c r="AI31" s="98"/>
      <c r="AJ31" s="98"/>
      <c r="AK31" s="98"/>
      <c r="AL31" s="98"/>
      <c r="AM31" s="98"/>
      <c r="AN31" s="98"/>
      <c r="AO31" s="98"/>
      <c r="AP31" s="98"/>
      <c r="AQ31" s="98"/>
      <c r="AR31" s="98"/>
      <c r="AS31" s="98"/>
      <c r="AT31" s="98"/>
      <c r="AU31" s="98"/>
      <c r="AV31" s="98"/>
      <c r="AW31" s="98"/>
      <c r="AX31" s="98"/>
      <c r="AY31" s="98"/>
      <c r="AZ31" s="98"/>
      <c r="BA31" s="98"/>
      <c r="BB31" s="98"/>
      <c r="BC31" s="98"/>
      <c r="BD31" s="98"/>
      <c r="BE31" s="98"/>
      <c r="BF31" s="98"/>
      <c r="BG31" s="98"/>
      <c r="BH31" s="98"/>
      <c r="BI31" s="98"/>
      <c r="BJ31" s="98"/>
      <c r="BK31" s="98"/>
      <c r="BL31" s="98"/>
      <c r="BM31" s="98"/>
      <c r="BN31" s="98"/>
      <c r="BO31" s="98"/>
      <c r="BP31" s="98"/>
      <c r="BQ31" s="98"/>
      <c r="BR31" s="98"/>
      <c r="BS31" s="98"/>
      <c r="BT31" s="98"/>
      <c r="BU31" s="98"/>
      <c r="BV31" s="98"/>
      <c r="BW31" s="98"/>
      <c r="BX31" s="98"/>
      <c r="BY31" s="98"/>
      <c r="BZ31" s="98"/>
      <c r="CA31" s="98"/>
      <c r="CB31" s="98"/>
      <c r="CC31" s="98"/>
      <c r="CD31" s="98"/>
      <c r="CE31" s="98"/>
      <c r="CF31" s="98"/>
      <c r="CG31" s="98"/>
      <c r="CH31" s="98"/>
      <c r="CI31" s="98"/>
      <c r="CJ31" s="98"/>
      <c r="CK31" s="98"/>
      <c r="CL31" s="98"/>
      <c r="CM31" s="98"/>
      <c r="CN31" s="98"/>
      <c r="CO31" s="98"/>
      <c r="CP31" s="98"/>
      <c r="CQ31" s="98"/>
      <c r="CR31" s="98"/>
      <c r="CS31" s="98"/>
      <c r="CT31" s="98"/>
      <c r="CU31" s="98"/>
      <c r="CV31" s="98"/>
      <c r="CW31" s="98"/>
      <c r="CX31" s="98"/>
      <c r="CY31" s="98"/>
      <c r="CZ31" s="98"/>
      <c r="DA31" s="98"/>
      <c r="DB31" s="98"/>
      <c r="DC31" s="98"/>
      <c r="DD31" s="98"/>
      <c r="DE31" s="98"/>
      <c r="DF31" s="98"/>
      <c r="DG31" s="98"/>
      <c r="DH31" s="98"/>
      <c r="DI31" s="98"/>
      <c r="DJ31" s="98"/>
      <c r="DK31" s="98"/>
      <c r="DL31" s="98"/>
      <c r="DM31" s="98"/>
      <c r="DN31" s="98"/>
      <c r="DO31" s="98"/>
      <c r="DP31" s="98"/>
      <c r="DQ31" s="98"/>
      <c r="DR31" s="98"/>
      <c r="DS31" s="98"/>
      <c r="DT31" s="98"/>
      <c r="DU31" s="98"/>
      <c r="DV31" s="98"/>
      <c r="DW31" s="98"/>
      <c r="DX31" s="98"/>
      <c r="DY31" s="98"/>
      <c r="DZ31" s="89"/>
      <c r="EA31" s="89"/>
      <c r="EB31" s="89"/>
      <c r="EC31" s="89"/>
      <c r="ED31" s="89"/>
      <c r="EE31" s="89"/>
      <c r="EF31" s="98"/>
      <c r="EG31" s="98"/>
      <c r="EH31" s="98"/>
      <c r="EI31" s="98"/>
      <c r="EJ31" s="98"/>
      <c r="EK31" s="89"/>
      <c r="EL31" s="89"/>
      <c r="EM31" s="89"/>
      <c r="EN31" s="89"/>
      <c r="EO31" s="89"/>
      <c r="EP31" s="89"/>
      <c r="EQ31" s="98"/>
      <c r="ER31" s="98"/>
      <c r="ES31" s="98"/>
      <c r="ET31" s="98"/>
      <c r="EU31" s="98"/>
      <c r="EV31" s="98"/>
      <c r="EW31" s="98"/>
      <c r="EX31" s="98"/>
      <c r="EY31" s="133"/>
      <c r="EZ31" s="101">
        <v>0.28000000000000003</v>
      </c>
      <c r="FA31" s="98"/>
      <c r="FB31" s="89"/>
      <c r="FC31" s="89"/>
      <c r="FD31" s="98"/>
      <c r="FE31" s="98"/>
      <c r="FF31" s="98"/>
      <c r="FG31" s="98"/>
      <c r="FH31" s="98"/>
      <c r="FI31" s="98"/>
      <c r="FJ31" s="98"/>
      <c r="FK31" s="98"/>
      <c r="FL31" s="98"/>
      <c r="FM31" s="98"/>
      <c r="FN31" s="98"/>
      <c r="FO31" s="98"/>
      <c r="FP31" s="98" t="s">
        <v>238</v>
      </c>
      <c r="FQ31" s="98"/>
      <c r="FR31" s="98"/>
      <c r="FS31" s="98"/>
      <c r="FT31" s="98"/>
      <c r="FU31" s="98"/>
      <c r="FV31" s="98"/>
      <c r="FW31" s="98"/>
      <c r="FX31" s="98"/>
      <c r="FY31" s="98"/>
      <c r="FZ31" s="98"/>
      <c r="GA31" s="98"/>
      <c r="GB31" s="98"/>
      <c r="GC31" s="98"/>
      <c r="GD31" s="98"/>
      <c r="GE31" s="98"/>
      <c r="GF31" s="125" t="s">
        <v>239</v>
      </c>
      <c r="GG31" s="125">
        <v>16</v>
      </c>
      <c r="GH31" s="126">
        <v>0</v>
      </c>
      <c r="GI31" s="139" t="s">
        <v>240</v>
      </c>
      <c r="GJ31" s="140" t="e">
        <f t="array" ref="GJ31">+NPV(0.24,GL28:GQ28,GS28:GX28,HA28:HF28)</f>
        <v>#REF!</v>
      </c>
      <c r="GK31" s="126" t="e">
        <f t="shared" si="31"/>
        <v>#REF!</v>
      </c>
      <c r="GL31" s="125" t="e">
        <f t="shared" si="32"/>
        <v>#REF!</v>
      </c>
      <c r="GM31" s="98"/>
      <c r="GN31" s="125" t="s">
        <v>1770</v>
      </c>
      <c r="GO31" s="125"/>
      <c r="GP31" s="141" t="e">
        <f>+GJ31/(SUM(GL27:GQ27)+SUM(GS27:GX27)+SUM(HA27:HF27))</f>
        <v>#REF!</v>
      </c>
      <c r="GQ31" s="98"/>
      <c r="GR31" s="142" t="s">
        <v>241</v>
      </c>
      <c r="GS31" s="133" t="e">
        <f>+IRR(GR12:HJ12,0.24)</f>
        <v>#VALUE!</v>
      </c>
      <c r="GT31" s="98"/>
      <c r="GU31" s="98"/>
      <c r="GV31" s="98"/>
      <c r="GW31" s="98"/>
      <c r="GX31" s="98"/>
      <c r="GY31" s="98"/>
      <c r="GZ31" s="98"/>
      <c r="HA31" s="98"/>
      <c r="HB31" s="98"/>
      <c r="HC31" s="98"/>
      <c r="HD31" s="98"/>
      <c r="HE31" s="98"/>
      <c r="HF31" s="98"/>
      <c r="HG31" s="98"/>
      <c r="HH31" s="98"/>
      <c r="HI31" s="98"/>
      <c r="HJ31" s="98"/>
      <c r="HK31" s="98"/>
      <c r="HL31" s="98"/>
      <c r="HM31" s="89"/>
      <c r="HN31" s="89"/>
      <c r="HO31" s="89"/>
      <c r="HP31" s="89"/>
      <c r="HQ31" s="89"/>
      <c r="HR31" s="89"/>
      <c r="HS31" s="89"/>
      <c r="HT31" s="89"/>
      <c r="HU31" s="89"/>
      <c r="HV31" s="89"/>
      <c r="HW31" s="89"/>
      <c r="HX31" s="89"/>
      <c r="HY31" s="89"/>
      <c r="HZ31" s="89"/>
      <c r="IA31" s="89"/>
      <c r="IB31" s="89"/>
      <c r="IC31" s="89"/>
      <c r="ID31" s="89"/>
      <c r="IE31" s="89"/>
      <c r="IF31" s="89"/>
      <c r="IG31" s="89"/>
      <c r="IH31" s="89"/>
      <c r="II31" s="89"/>
      <c r="IJ31" s="89"/>
      <c r="IK31" s="89"/>
      <c r="IL31" s="89"/>
      <c r="IM31" s="89"/>
      <c r="IN31" s="89"/>
      <c r="IO31" s="89"/>
      <c r="IP31" s="89"/>
    </row>
    <row r="32" spans="1:250" s="94" customFormat="1" ht="20.100000000000001" customHeight="1">
      <c r="A32" s="382"/>
      <c r="B32" s="383"/>
      <c r="C32" s="383"/>
      <c r="D32" s="383"/>
      <c r="E32" s="383"/>
      <c r="F32" s="383"/>
      <c r="G32" s="383"/>
      <c r="H32" s="383"/>
      <c r="I32" s="383"/>
      <c r="J32" s="383"/>
      <c r="K32" s="383"/>
      <c r="L32" s="383"/>
      <c r="M32" s="383"/>
      <c r="N32" s="383"/>
      <c r="O32" s="383"/>
      <c r="P32" s="384"/>
      <c r="Q32" s="280"/>
      <c r="R32" s="280"/>
      <c r="S32" s="280"/>
      <c r="T32" s="280"/>
      <c r="U32" s="280"/>
      <c r="V32" s="280"/>
      <c r="W32" s="280"/>
      <c r="X32" s="280"/>
      <c r="Y32" s="280"/>
      <c r="Z32" s="280"/>
      <c r="AA32" s="280"/>
      <c r="AB32" s="280"/>
      <c r="AC32" s="280"/>
      <c r="AD32" s="280"/>
      <c r="AE32" s="281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E32" s="89"/>
      <c r="BF32" s="89"/>
      <c r="BG32" s="89"/>
      <c r="BH32" s="89"/>
      <c r="BI32" s="89"/>
      <c r="BJ32" s="89"/>
      <c r="BK32" s="89"/>
      <c r="BL32" s="89"/>
      <c r="BM32" s="89"/>
      <c r="BN32" s="89"/>
      <c r="BO32" s="89"/>
      <c r="BP32" s="89"/>
      <c r="BQ32" s="89"/>
      <c r="BR32" s="89"/>
      <c r="BS32" s="89"/>
      <c r="BT32" s="89"/>
      <c r="BU32" s="89"/>
      <c r="BV32" s="89"/>
      <c r="BW32" s="89"/>
      <c r="BX32" s="89"/>
      <c r="BY32" s="89"/>
      <c r="BZ32" s="89"/>
      <c r="CA32" s="89"/>
      <c r="CB32" s="89"/>
      <c r="CC32" s="89"/>
      <c r="CD32" s="89"/>
      <c r="CE32" s="89"/>
      <c r="CF32" s="89"/>
      <c r="CG32" s="89"/>
      <c r="CH32" s="89"/>
      <c r="CI32" s="89"/>
      <c r="CJ32" s="89"/>
      <c r="CK32" s="89"/>
      <c r="CL32" s="89"/>
      <c r="CM32" s="89"/>
      <c r="CN32" s="89"/>
      <c r="CO32" s="89"/>
      <c r="CP32" s="89"/>
      <c r="CQ32" s="89"/>
      <c r="CR32" s="89"/>
      <c r="CS32" s="89"/>
      <c r="CT32" s="89"/>
      <c r="CU32" s="89"/>
      <c r="CV32" s="89"/>
      <c r="CW32" s="89"/>
      <c r="CX32" s="89"/>
      <c r="CY32" s="89"/>
      <c r="CZ32" s="89"/>
      <c r="DA32" s="89"/>
      <c r="DB32" s="89"/>
      <c r="DC32" s="89"/>
      <c r="DD32" s="89"/>
      <c r="DE32" s="89"/>
      <c r="DF32" s="89"/>
      <c r="DG32" s="89"/>
      <c r="DH32" s="89"/>
      <c r="DI32" s="89"/>
      <c r="DJ32" s="89"/>
      <c r="DK32" s="89"/>
      <c r="DL32" s="89"/>
      <c r="DM32" s="89"/>
      <c r="DN32" s="89"/>
      <c r="DO32" s="89"/>
      <c r="DP32" s="89"/>
      <c r="DQ32" s="89"/>
      <c r="DR32" s="89"/>
      <c r="DS32" s="89"/>
      <c r="DT32" s="89"/>
      <c r="DU32" s="89"/>
      <c r="DV32" s="89"/>
      <c r="DW32" s="89"/>
      <c r="DX32" s="89"/>
      <c r="DY32" s="89"/>
      <c r="DZ32" s="89"/>
      <c r="EA32" s="89"/>
      <c r="EB32" s="89"/>
      <c r="EC32" s="89"/>
      <c r="ED32" s="89"/>
      <c r="EE32" s="89"/>
      <c r="EF32" s="89"/>
      <c r="EG32" s="89"/>
      <c r="EH32" s="89"/>
      <c r="EI32" s="89"/>
      <c r="EJ32" s="89"/>
      <c r="EK32" s="89"/>
      <c r="EL32" s="89"/>
      <c r="EM32" s="89"/>
      <c r="EN32" s="89"/>
      <c r="EO32" s="89"/>
      <c r="EP32" s="89"/>
      <c r="EQ32" s="89"/>
      <c r="ER32" s="89"/>
      <c r="ES32" s="89"/>
      <c r="ET32" s="89"/>
      <c r="EU32" s="89"/>
      <c r="EV32" s="89"/>
      <c r="EW32" s="89"/>
      <c r="EX32" s="89"/>
      <c r="EY32" s="101"/>
      <c r="EZ32" s="101">
        <v>0.28999999999999998</v>
      </c>
      <c r="FA32" s="89"/>
      <c r="FB32" s="89"/>
      <c r="FC32" s="89"/>
      <c r="FD32" s="89"/>
      <c r="FE32" s="89"/>
      <c r="FF32" s="89"/>
      <c r="FG32" s="89"/>
      <c r="FH32" s="89"/>
      <c r="FI32" s="89"/>
      <c r="FJ32" s="89"/>
      <c r="FK32" s="89"/>
      <c r="FL32" s="89"/>
      <c r="FM32" s="89"/>
      <c r="FN32" s="89"/>
      <c r="FO32" s="89"/>
      <c r="FP32" s="89" t="s">
        <v>242</v>
      </c>
      <c r="FQ32" s="89"/>
      <c r="FR32" s="89"/>
      <c r="FS32" s="89"/>
      <c r="FT32" s="89"/>
      <c r="FU32" s="89"/>
      <c r="FV32" s="89"/>
      <c r="FW32" s="89"/>
      <c r="FX32" s="89"/>
      <c r="FY32" s="89"/>
      <c r="FZ32" s="89"/>
      <c r="GA32" s="89"/>
      <c r="GB32" s="89"/>
      <c r="GC32" s="89"/>
      <c r="GD32" s="89"/>
      <c r="GE32" s="89"/>
      <c r="GF32" s="93"/>
      <c r="GG32" s="93">
        <v>17</v>
      </c>
      <c r="GH32" s="103">
        <v>0</v>
      </c>
      <c r="GI32" s="89"/>
      <c r="GJ32" s="89"/>
      <c r="GK32" s="89"/>
      <c r="GL32" s="89"/>
      <c r="GM32" s="89"/>
      <c r="GN32" s="89"/>
      <c r="GO32" s="89"/>
      <c r="GP32" s="89"/>
      <c r="GQ32" s="89"/>
      <c r="GR32" s="89"/>
      <c r="GS32" s="89"/>
      <c r="GT32" s="89"/>
      <c r="GU32" s="89"/>
      <c r="GV32" s="89"/>
      <c r="GW32" s="89"/>
      <c r="GX32" s="89"/>
      <c r="GY32" s="89"/>
      <c r="GZ32" s="89"/>
      <c r="HA32" s="89"/>
      <c r="HB32" s="89"/>
      <c r="HC32" s="89"/>
      <c r="HD32" s="89"/>
      <c r="HE32" s="89"/>
      <c r="HF32" s="89"/>
      <c r="HG32" s="89"/>
      <c r="HH32" s="89"/>
      <c r="HI32" s="89"/>
      <c r="HJ32" s="89"/>
      <c r="HK32" s="89"/>
      <c r="HL32" s="89"/>
      <c r="HM32" s="89"/>
      <c r="HN32" s="89"/>
      <c r="HO32" s="89"/>
      <c r="HP32" s="89"/>
      <c r="HQ32" s="89"/>
      <c r="HR32" s="89"/>
      <c r="HS32" s="89"/>
      <c r="HT32" s="89"/>
      <c r="HU32" s="89"/>
      <c r="HV32" s="89"/>
      <c r="HW32" s="89"/>
      <c r="HX32" s="89"/>
      <c r="HY32" s="89"/>
      <c r="HZ32" s="89"/>
      <c r="IA32" s="89"/>
      <c r="IB32" s="89"/>
      <c r="IC32" s="89"/>
      <c r="ID32" s="89"/>
      <c r="IE32" s="89"/>
      <c r="IF32" s="89"/>
      <c r="IG32" s="89"/>
      <c r="IH32" s="89"/>
      <c r="II32" s="89"/>
      <c r="IJ32" s="89"/>
      <c r="IK32" s="89"/>
      <c r="IL32" s="89"/>
      <c r="IM32" s="89"/>
      <c r="IN32" s="89"/>
      <c r="IO32" s="89"/>
      <c r="IP32" s="89"/>
    </row>
    <row r="33" spans="1:250" s="94" customFormat="1" ht="15.75">
      <c r="A33" s="341" t="s">
        <v>245</v>
      </c>
      <c r="B33" s="342"/>
      <c r="C33" s="342"/>
      <c r="D33" s="342"/>
      <c r="E33" s="342"/>
      <c r="F33" s="342"/>
      <c r="G33" s="342"/>
      <c r="H33" s="342"/>
      <c r="I33" s="342"/>
      <c r="J33" s="342"/>
      <c r="K33" s="342"/>
      <c r="L33" s="342"/>
      <c r="M33" s="342"/>
      <c r="N33" s="342"/>
      <c r="O33" s="342"/>
      <c r="P33" s="342"/>
      <c r="Q33" s="342"/>
      <c r="R33" s="342"/>
      <c r="S33" s="342"/>
      <c r="T33" s="342"/>
      <c r="U33" s="342"/>
      <c r="V33" s="342"/>
      <c r="W33" s="342"/>
      <c r="X33" s="342"/>
      <c r="Y33" s="342"/>
      <c r="Z33" s="342"/>
      <c r="AA33" s="342"/>
      <c r="AB33" s="342"/>
      <c r="AC33" s="342"/>
      <c r="AD33" s="342"/>
      <c r="AE33" s="343"/>
      <c r="AF33" s="89"/>
      <c r="AG33" s="89"/>
      <c r="AH33" s="89"/>
      <c r="AI33" s="89"/>
      <c r="AJ33" s="89"/>
      <c r="AK33" s="89"/>
      <c r="AL33" s="89"/>
      <c r="AM33" s="89"/>
      <c r="AN33" s="89"/>
      <c r="AO33" s="89"/>
      <c r="AP33" s="89"/>
      <c r="AQ33" s="89"/>
      <c r="AR33" s="89"/>
      <c r="AS33" s="89"/>
      <c r="AT33" s="89"/>
      <c r="AU33" s="89"/>
      <c r="AV33" s="89"/>
      <c r="AW33" s="89"/>
      <c r="AX33" s="89"/>
      <c r="AY33" s="89"/>
      <c r="AZ33" s="89"/>
      <c r="BA33" s="89"/>
      <c r="BB33" s="89"/>
      <c r="BC33" s="89"/>
      <c r="BD33" s="89"/>
      <c r="BE33" s="89"/>
      <c r="BF33" s="89"/>
      <c r="BG33" s="89"/>
      <c r="BH33" s="89"/>
      <c r="BI33" s="89"/>
      <c r="BJ33" s="89"/>
      <c r="BK33" s="89"/>
      <c r="BL33" s="89"/>
      <c r="BM33" s="89"/>
      <c r="BN33" s="89"/>
      <c r="BO33" s="89"/>
      <c r="BP33" s="89"/>
      <c r="BQ33" s="89"/>
      <c r="BR33" s="89"/>
      <c r="BS33" s="89"/>
      <c r="BT33" s="89"/>
      <c r="BU33" s="89"/>
      <c r="BV33" s="89"/>
      <c r="BW33" s="89"/>
      <c r="BX33" s="89"/>
      <c r="BY33" s="89"/>
      <c r="BZ33" s="89"/>
      <c r="CA33" s="89"/>
      <c r="CB33" s="89"/>
      <c r="CC33" s="89"/>
      <c r="CD33" s="89"/>
      <c r="CE33" s="89"/>
      <c r="CF33" s="89"/>
      <c r="CG33" s="89"/>
      <c r="CH33" s="89"/>
      <c r="CI33" s="89"/>
      <c r="CJ33" s="89"/>
      <c r="CK33" s="89"/>
      <c r="CL33" s="89"/>
      <c r="CM33" s="89"/>
      <c r="CN33" s="89"/>
      <c r="CO33" s="89"/>
      <c r="CP33" s="89"/>
      <c r="CQ33" s="89"/>
      <c r="CR33" s="89"/>
      <c r="CS33" s="89"/>
      <c r="CT33" s="89"/>
      <c r="CU33" s="89"/>
      <c r="CV33" s="89"/>
      <c r="CW33" s="89"/>
      <c r="CX33" s="89"/>
      <c r="CY33" s="89"/>
      <c r="CZ33" s="89"/>
      <c r="DA33" s="89"/>
      <c r="DB33" s="89"/>
      <c r="DC33" s="89"/>
      <c r="DD33" s="89"/>
      <c r="DE33" s="89"/>
      <c r="DF33" s="89"/>
      <c r="DG33" s="89"/>
      <c r="DH33" s="89"/>
      <c r="DI33" s="89"/>
      <c r="DJ33" s="89"/>
      <c r="DK33" s="89"/>
      <c r="DL33" s="89"/>
      <c r="DM33" s="89"/>
      <c r="DN33" s="89"/>
      <c r="DO33" s="89"/>
      <c r="DP33" s="89"/>
      <c r="DQ33" s="89"/>
      <c r="DR33" s="89"/>
      <c r="DS33" s="89"/>
      <c r="DT33" s="89"/>
      <c r="DU33" s="89"/>
      <c r="DV33" s="89"/>
      <c r="DW33" s="89"/>
      <c r="DX33" s="89"/>
      <c r="DY33" s="89"/>
      <c r="DZ33" s="98"/>
      <c r="EA33" s="98"/>
      <c r="EB33" s="98"/>
      <c r="EC33" s="98"/>
      <c r="ED33" s="98"/>
      <c r="EE33" s="98"/>
      <c r="EF33" s="89"/>
      <c r="EG33" s="98"/>
      <c r="EH33" s="98"/>
      <c r="EI33" s="98"/>
      <c r="EJ33" s="98"/>
      <c r="EK33" s="98"/>
      <c r="EL33" s="98"/>
      <c r="EM33" s="98"/>
      <c r="EN33" s="98"/>
      <c r="EO33" s="98"/>
      <c r="EP33" s="98"/>
      <c r="EQ33" s="89"/>
      <c r="ER33" s="89"/>
      <c r="ES33" s="89"/>
      <c r="ET33" s="89"/>
      <c r="EU33" s="89"/>
      <c r="EV33" s="89"/>
      <c r="EW33" s="89"/>
      <c r="EX33" s="89"/>
      <c r="EY33" s="101"/>
      <c r="EZ33" s="133">
        <v>0.3</v>
      </c>
      <c r="FA33" s="89"/>
      <c r="FB33" s="98"/>
      <c r="FC33" s="98"/>
      <c r="FD33" s="89"/>
      <c r="FE33" s="89"/>
      <c r="FF33" s="89"/>
      <c r="FG33" s="89"/>
      <c r="FH33" s="89"/>
      <c r="FI33" s="89"/>
      <c r="FJ33" s="89"/>
      <c r="FK33" s="89"/>
      <c r="FL33" s="89"/>
      <c r="FM33" s="89"/>
      <c r="FN33" s="89"/>
      <c r="FO33" s="89"/>
      <c r="FP33" s="89" t="s">
        <v>246</v>
      </c>
      <c r="FQ33" s="89"/>
      <c r="FR33" s="89"/>
      <c r="FS33" s="89"/>
      <c r="FT33" s="89"/>
      <c r="FU33" s="89"/>
      <c r="FV33" s="89"/>
      <c r="FW33" s="89"/>
      <c r="FX33" s="89"/>
      <c r="FY33" s="89"/>
      <c r="FZ33" s="89"/>
      <c r="GA33" s="89"/>
      <c r="GB33" s="89"/>
      <c r="GC33" s="89"/>
      <c r="GD33" s="89"/>
      <c r="GE33" s="89"/>
      <c r="GF33" s="89"/>
      <c r="GG33" s="89"/>
      <c r="GH33" s="89"/>
      <c r="GI33" s="93"/>
      <c r="GJ33" s="93">
        <v>2</v>
      </c>
      <c r="GK33" s="146" t="s">
        <v>247</v>
      </c>
      <c r="GL33" s="93"/>
      <c r="GM33" s="93"/>
      <c r="GN33" s="93" t="s">
        <v>244</v>
      </c>
      <c r="GO33" s="93">
        <v>2</v>
      </c>
      <c r="GP33" s="146" t="s">
        <v>248</v>
      </c>
      <c r="GQ33" s="89"/>
      <c r="GR33" s="89"/>
      <c r="GS33" s="93">
        <v>2</v>
      </c>
      <c r="GT33" s="146" t="s">
        <v>249</v>
      </c>
      <c r="GU33" s="89"/>
      <c r="GV33" s="89"/>
      <c r="GW33" s="93">
        <v>2</v>
      </c>
      <c r="GX33" s="146" t="s">
        <v>250</v>
      </c>
      <c r="GY33" s="89"/>
      <c r="GZ33" s="89"/>
      <c r="HA33" s="89"/>
      <c r="HB33" s="89">
        <v>2</v>
      </c>
      <c r="HC33" s="146" t="s">
        <v>251</v>
      </c>
      <c r="HD33" s="89"/>
      <c r="HE33" s="89">
        <v>2</v>
      </c>
      <c r="HF33" s="146" t="s">
        <v>252</v>
      </c>
      <c r="HG33" s="89"/>
      <c r="HH33" s="89"/>
      <c r="HI33" s="89"/>
      <c r="HJ33" s="89"/>
      <c r="HK33" s="89"/>
      <c r="HL33" s="89"/>
      <c r="HM33" s="89"/>
      <c r="HN33" s="89"/>
      <c r="HO33" s="89"/>
      <c r="HP33" s="89"/>
      <c r="HQ33" s="89"/>
      <c r="HR33" s="89"/>
      <c r="HS33" s="89"/>
      <c r="HT33" s="89"/>
      <c r="HU33" s="89"/>
      <c r="HV33" s="89"/>
      <c r="HW33" s="89"/>
      <c r="HX33" s="89"/>
      <c r="HY33" s="89"/>
      <c r="HZ33" s="89"/>
      <c r="IA33" s="89"/>
      <c r="IB33" s="89"/>
      <c r="IC33" s="89"/>
      <c r="ID33" s="89"/>
      <c r="IE33" s="89"/>
      <c r="IF33" s="89"/>
      <c r="IG33" s="89"/>
      <c r="IH33" s="89"/>
      <c r="II33" s="89"/>
      <c r="IJ33" s="89"/>
      <c r="IK33" s="89"/>
      <c r="IL33" s="89"/>
      <c r="IM33" s="89"/>
      <c r="IN33" s="89"/>
      <c r="IO33" s="89"/>
      <c r="IP33" s="89"/>
    </row>
    <row r="34" spans="1:250" s="94" customFormat="1" ht="15.95" customHeight="1">
      <c r="A34" s="378" t="s">
        <v>159</v>
      </c>
      <c r="B34" s="210"/>
      <c r="C34" s="210"/>
      <c r="D34" s="210"/>
      <c r="E34" s="210"/>
      <c r="F34" s="210"/>
      <c r="G34" s="210"/>
      <c r="H34" s="210"/>
      <c r="I34" s="210"/>
      <c r="J34" s="210"/>
      <c r="K34" s="222"/>
      <c r="L34" s="385" t="s">
        <v>160</v>
      </c>
      <c r="M34" s="210"/>
      <c r="N34" s="210"/>
      <c r="O34" s="210"/>
      <c r="P34" s="210"/>
      <c r="Q34" s="210"/>
      <c r="R34" s="210"/>
      <c r="S34" s="210"/>
      <c r="T34" s="210"/>
      <c r="U34" s="210"/>
      <c r="V34" s="386" t="s">
        <v>1851</v>
      </c>
      <c r="W34" s="210"/>
      <c r="X34" s="210"/>
      <c r="Y34" s="222"/>
      <c r="Z34" s="386" t="s">
        <v>1852</v>
      </c>
      <c r="AA34" s="387"/>
      <c r="AB34" s="222"/>
      <c r="AC34" s="266" t="s">
        <v>161</v>
      </c>
      <c r="AD34" s="337"/>
      <c r="AE34" s="338"/>
      <c r="AF34" s="98"/>
      <c r="AG34" s="98"/>
      <c r="AH34" s="98"/>
      <c r="AI34" s="98"/>
      <c r="AJ34" s="98"/>
      <c r="AK34" s="98"/>
      <c r="AL34" s="377"/>
      <c r="AM34" s="351"/>
      <c r="AN34" s="351"/>
      <c r="AO34" s="377"/>
      <c r="AP34" s="351"/>
      <c r="AQ34" s="98"/>
      <c r="AR34" s="98"/>
      <c r="AS34" s="98"/>
      <c r="AT34" s="98"/>
      <c r="AU34" s="98"/>
      <c r="AV34" s="98"/>
      <c r="AW34" s="98"/>
      <c r="AX34" s="98"/>
      <c r="AY34" s="98"/>
      <c r="AZ34" s="98"/>
      <c r="BA34" s="98"/>
      <c r="BB34" s="98"/>
      <c r="BC34" s="98"/>
      <c r="BD34" s="98"/>
      <c r="BE34" s="98"/>
      <c r="BF34" s="98"/>
      <c r="BG34" s="98"/>
      <c r="BH34" s="98"/>
      <c r="BI34" s="98"/>
      <c r="BJ34" s="98"/>
      <c r="BK34" s="98"/>
      <c r="BL34" s="98"/>
      <c r="BM34" s="98"/>
      <c r="BN34" s="98"/>
      <c r="BO34" s="98"/>
      <c r="BP34" s="98"/>
      <c r="BQ34" s="98"/>
      <c r="BR34" s="98"/>
      <c r="BS34" s="98"/>
      <c r="BT34" s="98"/>
      <c r="BU34" s="98"/>
      <c r="BV34" s="98"/>
      <c r="BW34" s="98"/>
      <c r="BX34" s="98"/>
      <c r="BY34" s="98"/>
      <c r="BZ34" s="98"/>
      <c r="CA34" s="98"/>
      <c r="CB34" s="98"/>
      <c r="CC34" s="98"/>
      <c r="CD34" s="98"/>
      <c r="CE34" s="98"/>
      <c r="CF34" s="98"/>
      <c r="CG34" s="98"/>
      <c r="CH34" s="98"/>
      <c r="CI34" s="98"/>
      <c r="CJ34" s="98"/>
      <c r="CK34" s="98"/>
      <c r="CL34" s="98"/>
      <c r="CM34" s="98"/>
      <c r="CN34" s="98"/>
      <c r="CO34" s="98"/>
      <c r="CP34" s="98"/>
      <c r="CQ34" s="98"/>
      <c r="CR34" s="98"/>
      <c r="CS34" s="98"/>
      <c r="CT34" s="98"/>
      <c r="CU34" s="98"/>
      <c r="CV34" s="98"/>
      <c r="CW34" s="98"/>
      <c r="CX34" s="98"/>
      <c r="CY34" s="98"/>
      <c r="CZ34" s="98"/>
      <c r="DA34" s="98"/>
      <c r="DB34" s="98"/>
      <c r="DC34" s="98"/>
      <c r="DD34" s="98"/>
      <c r="DE34" s="98"/>
      <c r="DF34" s="98"/>
      <c r="DG34" s="98"/>
      <c r="DH34" s="98"/>
      <c r="DI34" s="98"/>
      <c r="DJ34" s="98"/>
      <c r="DK34" s="98"/>
      <c r="DL34" s="98"/>
      <c r="DM34" s="98"/>
      <c r="DN34" s="98"/>
      <c r="DO34" s="98"/>
      <c r="DP34" s="98"/>
      <c r="DQ34" s="98"/>
      <c r="DR34" s="98"/>
      <c r="DS34" s="98"/>
      <c r="DT34" s="98"/>
      <c r="DU34" s="98"/>
      <c r="DV34" s="98"/>
      <c r="DW34" s="98"/>
      <c r="DX34" s="98"/>
      <c r="DY34" s="98"/>
      <c r="DZ34" s="89"/>
      <c r="EA34" s="89"/>
      <c r="EB34" s="89"/>
      <c r="EC34" s="89"/>
      <c r="ED34" s="89"/>
      <c r="EE34" s="89"/>
      <c r="EF34" s="98"/>
      <c r="EG34" s="89"/>
      <c r="EH34" s="89"/>
      <c r="EI34" s="89"/>
      <c r="EJ34" s="89"/>
      <c r="EK34" s="89"/>
      <c r="EL34" s="89"/>
      <c r="EM34" s="89"/>
      <c r="EN34" s="89"/>
      <c r="EO34" s="89"/>
      <c r="EP34" s="89"/>
      <c r="EQ34" s="98"/>
      <c r="ER34" s="98"/>
      <c r="ES34" s="98"/>
      <c r="ET34" s="98"/>
      <c r="EU34" s="98"/>
      <c r="EV34" s="98"/>
      <c r="EW34" s="98"/>
      <c r="EX34" s="98"/>
      <c r="EY34" s="133"/>
      <c r="EZ34" s="101">
        <v>0.31</v>
      </c>
      <c r="FA34" s="98"/>
      <c r="FB34" s="89"/>
      <c r="FC34" s="89"/>
      <c r="FD34" s="98"/>
      <c r="FE34" s="98"/>
      <c r="FF34" s="98"/>
      <c r="FG34" s="98"/>
      <c r="FH34" s="98"/>
      <c r="FI34" s="98"/>
      <c r="FJ34" s="98"/>
      <c r="FK34" s="98"/>
      <c r="FL34" s="98"/>
      <c r="FM34" s="98"/>
      <c r="FN34" s="98"/>
      <c r="FO34" s="98"/>
      <c r="FP34" s="98" t="s">
        <v>1893</v>
      </c>
      <c r="FQ34" s="98"/>
      <c r="FR34" s="98"/>
      <c r="FS34" s="98"/>
      <c r="FT34" s="98"/>
      <c r="FU34" s="98"/>
      <c r="FV34" s="98"/>
      <c r="FW34" s="98"/>
      <c r="FX34" s="98"/>
      <c r="FY34" s="98"/>
      <c r="FZ34" s="98"/>
      <c r="GA34" s="98"/>
      <c r="GB34" s="98"/>
      <c r="GC34" s="98"/>
      <c r="GD34" s="98"/>
      <c r="GE34" s="98"/>
      <c r="GF34" s="146" t="s">
        <v>253</v>
      </c>
      <c r="GG34" s="125" t="s">
        <v>244</v>
      </c>
      <c r="GH34" s="125"/>
      <c r="GI34" s="125"/>
      <c r="GJ34" s="125">
        <v>3</v>
      </c>
      <c r="GK34" s="146" t="s">
        <v>254</v>
      </c>
      <c r="GL34" s="125"/>
      <c r="GM34" s="125"/>
      <c r="GN34" s="125" t="s">
        <v>244</v>
      </c>
      <c r="GO34" s="125">
        <v>3</v>
      </c>
      <c r="GP34" s="146" t="s">
        <v>255</v>
      </c>
      <c r="GQ34" s="125"/>
      <c r="GR34" s="125"/>
      <c r="GS34" s="125">
        <v>3</v>
      </c>
      <c r="GT34" s="146" t="s">
        <v>256</v>
      </c>
      <c r="GU34" s="98"/>
      <c r="GV34" s="98"/>
      <c r="GW34" s="125">
        <v>3</v>
      </c>
      <c r="GX34" s="146" t="s">
        <v>257</v>
      </c>
      <c r="GY34" s="98"/>
      <c r="GZ34" s="98"/>
      <c r="HA34" s="98"/>
      <c r="HB34" s="98">
        <v>3</v>
      </c>
      <c r="HC34" s="146" t="s">
        <v>258</v>
      </c>
      <c r="HD34" s="98"/>
      <c r="HE34" s="98">
        <v>3</v>
      </c>
      <c r="HF34" s="146" t="s">
        <v>259</v>
      </c>
      <c r="HG34" s="98"/>
      <c r="HH34" s="98"/>
      <c r="HI34" s="98"/>
      <c r="HJ34" s="98"/>
      <c r="HK34" s="98"/>
      <c r="HL34" s="98"/>
      <c r="HM34" s="89"/>
      <c r="HN34" s="89"/>
      <c r="HO34" s="89"/>
      <c r="HP34" s="89"/>
      <c r="HQ34" s="89"/>
      <c r="HR34" s="89"/>
      <c r="HS34" s="89"/>
      <c r="HT34" s="89"/>
      <c r="HU34" s="89"/>
      <c r="HV34" s="89"/>
      <c r="HW34" s="89"/>
      <c r="HX34" s="89"/>
      <c r="HY34" s="89"/>
      <c r="HZ34" s="89"/>
      <c r="IA34" s="89"/>
      <c r="IB34" s="89"/>
      <c r="IC34" s="89"/>
      <c r="ID34" s="89"/>
      <c r="IE34" s="89"/>
      <c r="IF34" s="89"/>
      <c r="IG34" s="89"/>
      <c r="IH34" s="89"/>
      <c r="II34" s="89"/>
      <c r="IJ34" s="89"/>
      <c r="IK34" s="89"/>
      <c r="IL34" s="89"/>
      <c r="IM34" s="89"/>
      <c r="IN34" s="89"/>
      <c r="IO34" s="89"/>
      <c r="IP34" s="89"/>
    </row>
    <row r="35" spans="1:250" s="94" customFormat="1" ht="20.100000000000001" customHeight="1">
      <c r="A35" s="367"/>
      <c r="B35" s="216"/>
      <c r="C35" s="216"/>
      <c r="D35" s="216"/>
      <c r="E35" s="216"/>
      <c r="F35" s="216"/>
      <c r="G35" s="216"/>
      <c r="H35" s="216"/>
      <c r="I35" s="216"/>
      <c r="J35" s="216"/>
      <c r="K35" s="219"/>
      <c r="L35" s="270"/>
      <c r="M35" s="216"/>
      <c r="N35" s="216"/>
      <c r="O35" s="216"/>
      <c r="P35" s="216"/>
      <c r="Q35" s="216"/>
      <c r="R35" s="216"/>
      <c r="S35" s="216"/>
      <c r="T35" s="216"/>
      <c r="U35" s="216"/>
      <c r="V35" s="113" t="s">
        <v>32</v>
      </c>
      <c r="W35" s="373"/>
      <c r="X35" s="374"/>
      <c r="Y35" s="374"/>
      <c r="Z35" s="379"/>
      <c r="AA35" s="379"/>
      <c r="AB35" s="380"/>
      <c r="AC35" s="344"/>
      <c r="AD35" s="216"/>
      <c r="AE35" s="217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89"/>
      <c r="CT35" s="89"/>
      <c r="CU35" s="89"/>
      <c r="CV35" s="89"/>
      <c r="CW35" s="89"/>
      <c r="CX35" s="89"/>
      <c r="CY35" s="89"/>
      <c r="CZ35" s="89"/>
      <c r="DA35" s="89"/>
      <c r="DB35" s="89"/>
      <c r="DC35" s="89"/>
      <c r="DD35" s="89"/>
      <c r="DE35" s="89"/>
      <c r="DF35" s="89"/>
      <c r="DG35" s="89"/>
      <c r="DH35" s="89"/>
      <c r="DI35" s="89"/>
      <c r="DJ35" s="89"/>
      <c r="DK35" s="89"/>
      <c r="DL35" s="89"/>
      <c r="DM35" s="89"/>
      <c r="DN35" s="89"/>
      <c r="DO35" s="89"/>
      <c r="DP35" s="89"/>
      <c r="DQ35" s="89"/>
      <c r="DR35" s="89"/>
      <c r="DS35" s="89"/>
      <c r="DT35" s="89"/>
      <c r="DU35" s="89"/>
      <c r="DV35" s="89"/>
      <c r="DW35" s="89"/>
      <c r="DX35" s="89"/>
      <c r="DY35" s="89"/>
      <c r="DZ35" s="98"/>
      <c r="EA35" s="98"/>
      <c r="EB35" s="98"/>
      <c r="EC35" s="98"/>
      <c r="ED35" s="98"/>
      <c r="EE35" s="98"/>
      <c r="EF35" s="89"/>
      <c r="EG35" s="98"/>
      <c r="EH35" s="98"/>
      <c r="EI35" s="98"/>
      <c r="EJ35" s="98"/>
      <c r="EK35" s="98"/>
      <c r="EL35" s="98"/>
      <c r="EM35" s="98"/>
      <c r="EN35" s="98"/>
      <c r="EO35" s="98"/>
      <c r="EP35" s="98"/>
      <c r="EQ35" s="89"/>
      <c r="ER35" s="89"/>
      <c r="ES35" s="89"/>
      <c r="ET35" s="89"/>
      <c r="EU35" s="89"/>
      <c r="EV35" s="89"/>
      <c r="EW35" s="89"/>
      <c r="EX35" s="89"/>
      <c r="EY35" s="101"/>
      <c r="EZ35" s="133">
        <v>0.32</v>
      </c>
      <c r="FA35" s="89"/>
      <c r="FB35" s="98"/>
      <c r="FC35" s="98"/>
      <c r="FD35" s="89"/>
      <c r="FE35" s="89"/>
      <c r="FF35" s="89"/>
      <c r="FG35" s="89"/>
      <c r="FH35" s="89"/>
      <c r="FI35" s="89"/>
      <c r="FJ35" s="89"/>
      <c r="FK35" s="89"/>
      <c r="FL35" s="89"/>
      <c r="FM35" s="89"/>
      <c r="FN35" s="89"/>
      <c r="FO35" s="89"/>
      <c r="FP35" s="89" t="s">
        <v>260</v>
      </c>
      <c r="FQ35" s="89"/>
      <c r="FR35" s="89"/>
      <c r="FS35" s="89"/>
      <c r="FT35" s="89"/>
      <c r="FU35" s="89"/>
      <c r="FV35" s="89"/>
      <c r="FW35" s="89"/>
      <c r="FX35" s="89"/>
      <c r="FY35" s="89"/>
      <c r="FZ35" s="89"/>
      <c r="GA35" s="89"/>
      <c r="GB35" s="89"/>
      <c r="GC35" s="89"/>
      <c r="GD35" s="89"/>
      <c r="GE35" s="89"/>
      <c r="GF35" s="146" t="s">
        <v>261</v>
      </c>
      <c r="GG35" s="93" t="s">
        <v>244</v>
      </c>
      <c r="GH35" s="93"/>
      <c r="GI35" s="93"/>
      <c r="GJ35" s="93">
        <v>4</v>
      </c>
      <c r="GK35" s="146" t="s">
        <v>262</v>
      </c>
      <c r="GL35" s="93"/>
      <c r="GM35" s="93"/>
      <c r="GN35" s="93" t="s">
        <v>244</v>
      </c>
      <c r="GO35" s="93">
        <v>4</v>
      </c>
      <c r="GP35" s="146" t="s">
        <v>263</v>
      </c>
      <c r="GQ35" s="89"/>
      <c r="GR35" s="89"/>
      <c r="GS35" s="93">
        <v>4</v>
      </c>
      <c r="GT35" s="146" t="s">
        <v>264</v>
      </c>
      <c r="GU35" s="89"/>
      <c r="GV35" s="89"/>
      <c r="GW35" s="93">
        <v>4</v>
      </c>
      <c r="GX35" s="146" t="s">
        <v>265</v>
      </c>
      <c r="GY35" s="89"/>
      <c r="GZ35" s="89"/>
      <c r="HA35" s="89"/>
      <c r="HB35" s="89">
        <v>4</v>
      </c>
      <c r="HC35" s="146" t="s">
        <v>266</v>
      </c>
      <c r="HD35" s="89"/>
      <c r="HE35" s="89">
        <v>4</v>
      </c>
      <c r="HF35" s="146" t="s">
        <v>267</v>
      </c>
      <c r="HG35" s="89"/>
      <c r="HH35" s="89"/>
      <c r="HI35" s="89"/>
      <c r="HJ35" s="89"/>
      <c r="HK35" s="89"/>
      <c r="HL35" s="89"/>
      <c r="HM35" s="89"/>
      <c r="HN35" s="89"/>
      <c r="HO35" s="89"/>
      <c r="HP35" s="89"/>
      <c r="HQ35" s="89"/>
      <c r="HR35" s="89"/>
      <c r="HS35" s="89"/>
      <c r="HT35" s="89"/>
      <c r="HU35" s="89"/>
      <c r="HV35" s="89"/>
      <c r="HW35" s="89"/>
      <c r="HX35" s="89"/>
      <c r="HY35" s="89"/>
      <c r="HZ35" s="89"/>
      <c r="IA35" s="89"/>
      <c r="IB35" s="89"/>
      <c r="IC35" s="89"/>
      <c r="ID35" s="89"/>
      <c r="IE35" s="89"/>
      <c r="IF35" s="89"/>
      <c r="IG35" s="89"/>
      <c r="IH35" s="89"/>
      <c r="II35" s="89"/>
      <c r="IJ35" s="89"/>
      <c r="IK35" s="89"/>
      <c r="IL35" s="89"/>
      <c r="IM35" s="89"/>
      <c r="IN35" s="89"/>
      <c r="IO35" s="89"/>
      <c r="IP35" s="89"/>
    </row>
    <row r="36" spans="1:250" s="94" customFormat="1" ht="15.95" customHeight="1">
      <c r="A36" s="209" t="s">
        <v>226</v>
      </c>
      <c r="B36" s="210"/>
      <c r="C36" s="210"/>
      <c r="D36" s="210"/>
      <c r="E36" s="210"/>
      <c r="F36" s="210"/>
      <c r="G36" s="210"/>
      <c r="H36" s="210"/>
      <c r="I36" s="210"/>
      <c r="J36" s="210"/>
      <c r="K36" s="210"/>
      <c r="L36" s="210"/>
      <c r="M36" s="210"/>
      <c r="N36" s="210"/>
      <c r="O36" s="222"/>
      <c r="P36" s="276" t="s">
        <v>236</v>
      </c>
      <c r="Q36" s="289"/>
      <c r="R36" s="289"/>
      <c r="S36" s="289"/>
      <c r="T36" s="289"/>
      <c r="U36" s="289"/>
      <c r="V36" s="370"/>
      <c r="W36" s="370"/>
      <c r="X36" s="370"/>
      <c r="Y36" s="370"/>
      <c r="Z36" s="289"/>
      <c r="AA36" s="289"/>
      <c r="AB36" s="289"/>
      <c r="AC36" s="289"/>
      <c r="AD36" s="289"/>
      <c r="AE36" s="324"/>
      <c r="AF36" s="98"/>
      <c r="AG36" s="98"/>
      <c r="AH36" s="98"/>
      <c r="AI36" s="98"/>
      <c r="AJ36" s="98"/>
      <c r="AK36" s="98"/>
      <c r="AL36" s="98"/>
      <c r="AM36" s="98"/>
      <c r="AN36" s="98"/>
      <c r="AO36" s="98"/>
      <c r="AP36" s="98"/>
      <c r="AQ36" s="98"/>
      <c r="AR36" s="98"/>
      <c r="AS36" s="98"/>
      <c r="AT36" s="98"/>
      <c r="AU36" s="98"/>
      <c r="AV36" s="98"/>
      <c r="AW36" s="98"/>
      <c r="AX36" s="98"/>
      <c r="AY36" s="98"/>
      <c r="AZ36" s="98"/>
      <c r="BA36" s="98"/>
      <c r="BB36" s="98"/>
      <c r="BC36" s="98"/>
      <c r="BD36" s="98"/>
      <c r="BE36" s="98"/>
      <c r="BF36" s="98"/>
      <c r="BG36" s="98"/>
      <c r="BH36" s="98"/>
      <c r="BI36" s="98"/>
      <c r="BJ36" s="98"/>
      <c r="BK36" s="98"/>
      <c r="BL36" s="98"/>
      <c r="BM36" s="98"/>
      <c r="BN36" s="98"/>
      <c r="BO36" s="98"/>
      <c r="BP36" s="98"/>
      <c r="BQ36" s="98"/>
      <c r="BR36" s="98"/>
      <c r="BS36" s="98"/>
      <c r="BT36" s="98"/>
      <c r="BU36" s="98"/>
      <c r="BV36" s="98"/>
      <c r="BW36" s="98"/>
      <c r="BX36" s="98"/>
      <c r="BY36" s="98"/>
      <c r="BZ36" s="98"/>
      <c r="CA36" s="98"/>
      <c r="CB36" s="98"/>
      <c r="CC36" s="98"/>
      <c r="CD36" s="98"/>
      <c r="CE36" s="98"/>
      <c r="CF36" s="98"/>
      <c r="CG36" s="98"/>
      <c r="CH36" s="98"/>
      <c r="CI36" s="98"/>
      <c r="CJ36" s="98"/>
      <c r="CK36" s="98"/>
      <c r="CL36" s="98"/>
      <c r="CM36" s="98"/>
      <c r="CN36" s="98"/>
      <c r="CO36" s="98"/>
      <c r="CP36" s="98"/>
      <c r="CQ36" s="98"/>
      <c r="CR36" s="98"/>
      <c r="CS36" s="98"/>
      <c r="CT36" s="98"/>
      <c r="CU36" s="98"/>
      <c r="CV36" s="98"/>
      <c r="CW36" s="98"/>
      <c r="CX36" s="98"/>
      <c r="CY36" s="98"/>
      <c r="CZ36" s="98"/>
      <c r="DA36" s="98"/>
      <c r="DB36" s="98"/>
      <c r="DC36" s="98"/>
      <c r="DD36" s="98"/>
      <c r="DE36" s="98"/>
      <c r="DF36" s="98"/>
      <c r="DG36" s="98"/>
      <c r="DH36" s="98"/>
      <c r="DI36" s="98"/>
      <c r="DJ36" s="98"/>
      <c r="DK36" s="98"/>
      <c r="DL36" s="98"/>
      <c r="DM36" s="98"/>
      <c r="DN36" s="98"/>
      <c r="DO36" s="98"/>
      <c r="DP36" s="98"/>
      <c r="DQ36" s="98"/>
      <c r="DR36" s="98"/>
      <c r="DS36" s="98"/>
      <c r="DT36" s="98"/>
      <c r="DU36" s="98"/>
      <c r="DV36" s="98"/>
      <c r="DW36" s="98"/>
      <c r="DX36" s="98"/>
      <c r="DY36" s="98"/>
      <c r="DZ36" s="89"/>
      <c r="EA36" s="89"/>
      <c r="EB36" s="89"/>
      <c r="EC36" s="89"/>
      <c r="ED36" s="89"/>
      <c r="EE36" s="89"/>
      <c r="EF36" s="98"/>
      <c r="EG36" s="89"/>
      <c r="EH36" s="89"/>
      <c r="EI36" s="89"/>
      <c r="EJ36" s="89"/>
      <c r="EK36" s="89"/>
      <c r="EL36" s="89"/>
      <c r="EM36" s="89"/>
      <c r="EN36" s="89"/>
      <c r="EO36" s="89"/>
      <c r="EP36" s="89"/>
      <c r="EQ36" s="98"/>
      <c r="ER36" s="98"/>
      <c r="ES36" s="98"/>
      <c r="ET36" s="98"/>
      <c r="EU36" s="98"/>
      <c r="EV36" s="98"/>
      <c r="EW36" s="98"/>
      <c r="EX36" s="98"/>
      <c r="EY36" s="133"/>
      <c r="EZ36" s="101">
        <v>0.33</v>
      </c>
      <c r="FA36" s="98"/>
      <c r="FB36" s="89"/>
      <c r="FC36" s="89"/>
      <c r="FD36" s="98"/>
      <c r="FE36" s="98"/>
      <c r="FF36" s="98"/>
      <c r="FG36" s="98"/>
      <c r="FH36" s="98"/>
      <c r="FI36" s="98"/>
      <c r="FJ36" s="98"/>
      <c r="FK36" s="98"/>
      <c r="FL36" s="98"/>
      <c r="FM36" s="98"/>
      <c r="FN36" s="98"/>
      <c r="FO36" s="98"/>
      <c r="FP36" s="98" t="s">
        <v>268</v>
      </c>
      <c r="FQ36" s="98"/>
      <c r="FR36" s="98"/>
      <c r="FS36" s="98"/>
      <c r="FT36" s="98"/>
      <c r="FU36" s="98"/>
      <c r="FV36" s="98"/>
      <c r="FW36" s="98"/>
      <c r="FX36" s="98"/>
      <c r="FY36" s="98"/>
      <c r="FZ36" s="98"/>
      <c r="GA36" s="98"/>
      <c r="GB36" s="98"/>
      <c r="GC36" s="98"/>
      <c r="GD36" s="98"/>
      <c r="GE36" s="98"/>
      <c r="GF36" s="146" t="s">
        <v>269</v>
      </c>
      <c r="GG36" s="125" t="s">
        <v>244</v>
      </c>
      <c r="GH36" s="125"/>
      <c r="GI36" s="125"/>
      <c r="GJ36" s="125">
        <v>5</v>
      </c>
      <c r="GK36" s="146" t="s">
        <v>270</v>
      </c>
      <c r="GL36" s="125"/>
      <c r="GM36" s="125"/>
      <c r="GN36" s="125" t="s">
        <v>244</v>
      </c>
      <c r="GO36" s="125">
        <v>5</v>
      </c>
      <c r="GP36" s="146" t="s">
        <v>271</v>
      </c>
      <c r="GQ36" s="125"/>
      <c r="GR36" s="125"/>
      <c r="GS36" s="125">
        <v>5</v>
      </c>
      <c r="GT36" s="146" t="s">
        <v>272</v>
      </c>
      <c r="GU36" s="98"/>
      <c r="GV36" s="98"/>
      <c r="GW36" s="125">
        <v>5</v>
      </c>
      <c r="GX36" s="146" t="s">
        <v>273</v>
      </c>
      <c r="GY36" s="98"/>
      <c r="GZ36" s="98"/>
      <c r="HA36" s="98"/>
      <c r="HB36" s="98"/>
      <c r="HC36" s="98"/>
      <c r="HD36" s="98"/>
      <c r="HE36" s="98">
        <v>5</v>
      </c>
      <c r="HF36" s="146" t="s">
        <v>274</v>
      </c>
      <c r="HG36" s="98"/>
      <c r="HH36" s="98"/>
      <c r="HI36" s="98"/>
      <c r="HJ36" s="98"/>
      <c r="HK36" s="98"/>
      <c r="HL36" s="98"/>
      <c r="HM36" s="89"/>
      <c r="HN36" s="89"/>
      <c r="HO36" s="89"/>
      <c r="HP36" s="89"/>
      <c r="HQ36" s="89"/>
      <c r="HR36" s="89"/>
      <c r="HS36" s="89"/>
      <c r="HT36" s="89"/>
      <c r="HU36" s="89"/>
      <c r="HV36" s="89"/>
      <c r="HW36" s="89"/>
      <c r="HX36" s="89"/>
      <c r="HY36" s="89"/>
      <c r="HZ36" s="89"/>
      <c r="IA36" s="89"/>
      <c r="IB36" s="89"/>
      <c r="IC36" s="89"/>
      <c r="ID36" s="89"/>
      <c r="IE36" s="89"/>
      <c r="IF36" s="89"/>
      <c r="IG36" s="89"/>
      <c r="IH36" s="89"/>
      <c r="II36" s="89"/>
      <c r="IJ36" s="89"/>
      <c r="IK36" s="89"/>
      <c r="IL36" s="89"/>
      <c r="IM36" s="89"/>
      <c r="IN36" s="89"/>
      <c r="IO36" s="89"/>
      <c r="IP36" s="89"/>
    </row>
    <row r="37" spans="1:250" s="94" customFormat="1" ht="20.100000000000001" customHeight="1">
      <c r="A37" s="293"/>
      <c r="B37" s="216"/>
      <c r="C37" s="216"/>
      <c r="D37" s="216"/>
      <c r="E37" s="216"/>
      <c r="F37" s="216"/>
      <c r="G37" s="216"/>
      <c r="H37" s="216"/>
      <c r="I37" s="216"/>
      <c r="J37" s="216"/>
      <c r="K37" s="216"/>
      <c r="L37" s="216"/>
      <c r="M37" s="216"/>
      <c r="N37" s="216"/>
      <c r="O37" s="219"/>
      <c r="P37" s="321"/>
      <c r="Q37" s="322"/>
      <c r="R37" s="322"/>
      <c r="S37" s="322"/>
      <c r="T37" s="322"/>
      <c r="U37" s="322"/>
      <c r="V37" s="322"/>
      <c r="W37" s="322"/>
      <c r="X37" s="322"/>
      <c r="Y37" s="322"/>
      <c r="Z37" s="322"/>
      <c r="AA37" s="322"/>
      <c r="AB37" s="322"/>
      <c r="AC37" s="322"/>
      <c r="AD37" s="322"/>
      <c r="AE37" s="323"/>
      <c r="AF37" s="89"/>
      <c r="AG37" s="89"/>
      <c r="AH37" s="89"/>
      <c r="AI37" s="89"/>
      <c r="AJ37" s="89"/>
      <c r="AK37" s="89"/>
      <c r="AL37" s="89"/>
      <c r="AM37" s="89"/>
      <c r="AN37" s="89"/>
      <c r="AO37" s="89"/>
      <c r="AP37" s="89"/>
      <c r="AQ37" s="89"/>
      <c r="AR37" s="89"/>
      <c r="AS37" s="89"/>
      <c r="AT37" s="89"/>
      <c r="AU37" s="89"/>
      <c r="AV37" s="89"/>
      <c r="AW37" s="89"/>
      <c r="AX37" s="89"/>
      <c r="AY37" s="89"/>
      <c r="AZ37" s="89"/>
      <c r="BA37" s="89"/>
      <c r="BB37" s="89"/>
      <c r="BC37" s="89"/>
      <c r="BD37" s="89"/>
      <c r="BE37" s="89"/>
      <c r="BF37" s="89"/>
      <c r="BG37" s="89"/>
      <c r="BH37" s="89"/>
      <c r="BI37" s="89"/>
      <c r="BJ37" s="89"/>
      <c r="BK37" s="89"/>
      <c r="BL37" s="89"/>
      <c r="BM37" s="89"/>
      <c r="BN37" s="89"/>
      <c r="BO37" s="89"/>
      <c r="BP37" s="89"/>
      <c r="BQ37" s="89"/>
      <c r="BR37" s="89"/>
      <c r="BS37" s="89"/>
      <c r="BT37" s="89"/>
      <c r="BU37" s="89"/>
      <c r="BV37" s="89"/>
      <c r="BW37" s="89"/>
      <c r="BX37" s="89"/>
      <c r="BY37" s="89"/>
      <c r="BZ37" s="89"/>
      <c r="CA37" s="89"/>
      <c r="CB37" s="89"/>
      <c r="CC37" s="89"/>
      <c r="CD37" s="89"/>
      <c r="CE37" s="89"/>
      <c r="CF37" s="89"/>
      <c r="CG37" s="89"/>
      <c r="CH37" s="89"/>
      <c r="CI37" s="89"/>
      <c r="CJ37" s="89"/>
      <c r="CK37" s="89"/>
      <c r="CL37" s="89"/>
      <c r="CM37" s="89"/>
      <c r="CN37" s="89"/>
      <c r="CO37" s="89"/>
      <c r="CP37" s="89"/>
      <c r="CQ37" s="89"/>
      <c r="CR37" s="89"/>
      <c r="CS37" s="89"/>
      <c r="CT37" s="89"/>
      <c r="CU37" s="89"/>
      <c r="CV37" s="89"/>
      <c r="CW37" s="89"/>
      <c r="CX37" s="89"/>
      <c r="CY37" s="89"/>
      <c r="CZ37" s="89"/>
      <c r="DA37" s="89"/>
      <c r="DB37" s="89"/>
      <c r="DC37" s="89"/>
      <c r="DD37" s="89"/>
      <c r="DE37" s="89"/>
      <c r="DF37" s="89"/>
      <c r="DG37" s="89"/>
      <c r="DH37" s="89"/>
      <c r="DI37" s="89"/>
      <c r="DJ37" s="89"/>
      <c r="DK37" s="89"/>
      <c r="DL37" s="89"/>
      <c r="DM37" s="89"/>
      <c r="DN37" s="89"/>
      <c r="DO37" s="89"/>
      <c r="DP37" s="89"/>
      <c r="DQ37" s="89"/>
      <c r="DR37" s="89"/>
      <c r="DS37" s="89"/>
      <c r="DT37" s="89"/>
      <c r="DU37" s="89"/>
      <c r="DV37" s="89"/>
      <c r="DW37" s="89"/>
      <c r="DX37" s="89"/>
      <c r="DY37" s="89"/>
      <c r="DZ37" s="98"/>
      <c r="EA37" s="98"/>
      <c r="EB37" s="98"/>
      <c r="EC37" s="98"/>
      <c r="ED37" s="98"/>
      <c r="EE37" s="98"/>
      <c r="EF37" s="89"/>
      <c r="EG37" s="89"/>
      <c r="EH37" s="89"/>
      <c r="EI37" s="89"/>
      <c r="EJ37" s="89"/>
      <c r="EK37" s="98"/>
      <c r="EL37" s="98"/>
      <c r="EM37" s="98"/>
      <c r="EN37" s="98"/>
      <c r="EO37" s="98"/>
      <c r="EP37" s="98"/>
      <c r="EQ37" s="89"/>
      <c r="ER37" s="89"/>
      <c r="ES37" s="89"/>
      <c r="ET37" s="89"/>
      <c r="EU37" s="89"/>
      <c r="EV37" s="89"/>
      <c r="EW37" s="89"/>
      <c r="EX37" s="89"/>
      <c r="EY37" s="101"/>
      <c r="EZ37" s="133">
        <v>0.34</v>
      </c>
      <c r="FA37" s="89"/>
      <c r="FB37" s="98"/>
      <c r="FC37" s="98"/>
      <c r="FD37" s="89"/>
      <c r="FE37" s="89"/>
      <c r="FF37" s="89"/>
      <c r="FG37" s="89"/>
      <c r="FH37" s="89"/>
      <c r="FI37" s="89"/>
      <c r="FJ37" s="89"/>
      <c r="FK37" s="89"/>
      <c r="FL37" s="89"/>
      <c r="FM37" s="89"/>
      <c r="FN37" s="89"/>
      <c r="FO37" s="89"/>
      <c r="FP37" s="89" t="s">
        <v>275</v>
      </c>
      <c r="FQ37" s="89"/>
      <c r="FR37" s="89"/>
      <c r="FS37" s="89"/>
      <c r="FT37" s="89"/>
      <c r="FU37" s="89"/>
      <c r="FV37" s="89"/>
      <c r="FW37" s="89"/>
      <c r="FX37" s="89"/>
      <c r="FY37" s="89"/>
      <c r="FZ37" s="89"/>
      <c r="GA37" s="89"/>
      <c r="GB37" s="89"/>
      <c r="GC37" s="89"/>
      <c r="GD37" s="89"/>
      <c r="GE37" s="89"/>
      <c r="GF37" s="146" t="s">
        <v>276</v>
      </c>
      <c r="GG37" s="93" t="s">
        <v>244</v>
      </c>
      <c r="GH37" s="93"/>
      <c r="GI37" s="93"/>
      <c r="GJ37" s="93">
        <v>6</v>
      </c>
      <c r="GK37" s="146" t="s">
        <v>277</v>
      </c>
      <c r="GL37" s="93"/>
      <c r="GM37" s="93"/>
      <c r="GN37" s="93" t="s">
        <v>244</v>
      </c>
      <c r="GO37" s="93">
        <v>6</v>
      </c>
      <c r="GP37" s="146" t="s">
        <v>278</v>
      </c>
      <c r="GQ37" s="89"/>
      <c r="GR37" s="89"/>
      <c r="GS37" s="93">
        <v>6</v>
      </c>
      <c r="GT37" s="146" t="s">
        <v>279</v>
      </c>
      <c r="GU37" s="89"/>
      <c r="GV37" s="89"/>
      <c r="GW37" s="93">
        <v>6</v>
      </c>
      <c r="GX37" s="146" t="s">
        <v>280</v>
      </c>
      <c r="GY37" s="89"/>
      <c r="GZ37" s="89"/>
      <c r="HA37" s="89"/>
      <c r="HB37" s="89"/>
      <c r="HC37" s="146" t="s">
        <v>281</v>
      </c>
      <c r="HD37" s="89"/>
      <c r="HE37" s="89">
        <v>6</v>
      </c>
      <c r="HF37" s="146" t="s">
        <v>282</v>
      </c>
      <c r="HG37" s="89"/>
      <c r="HH37" s="89"/>
      <c r="HI37" s="89"/>
      <c r="HJ37" s="89"/>
      <c r="HK37" s="89"/>
      <c r="HL37" s="89"/>
      <c r="HM37" s="89"/>
      <c r="HN37" s="89"/>
      <c r="HO37" s="89"/>
      <c r="HP37" s="89"/>
      <c r="HQ37" s="89"/>
      <c r="HR37" s="89"/>
      <c r="HS37" s="89"/>
      <c r="HT37" s="89"/>
      <c r="HU37" s="89"/>
      <c r="HV37" s="89"/>
      <c r="HW37" s="89"/>
      <c r="HX37" s="89"/>
      <c r="HY37" s="89"/>
      <c r="HZ37" s="89"/>
      <c r="IA37" s="89"/>
      <c r="IB37" s="89"/>
      <c r="IC37" s="89"/>
      <c r="ID37" s="89"/>
      <c r="IE37" s="89"/>
      <c r="IF37" s="89"/>
      <c r="IG37" s="89"/>
      <c r="IH37" s="89"/>
      <c r="II37" s="89"/>
      <c r="IJ37" s="89"/>
      <c r="IK37" s="89"/>
      <c r="IL37" s="89"/>
      <c r="IM37" s="89"/>
      <c r="IN37" s="89"/>
      <c r="IO37" s="89"/>
      <c r="IP37" s="89"/>
    </row>
    <row r="38" spans="1:250" s="94" customFormat="1" ht="15.95" customHeight="1">
      <c r="A38" s="147" t="s">
        <v>1801</v>
      </c>
      <c r="B38" s="148"/>
      <c r="C38" s="148"/>
      <c r="D38" s="148"/>
      <c r="E38" s="148"/>
      <c r="F38" s="149"/>
      <c r="G38" s="209" t="s">
        <v>1844</v>
      </c>
      <c r="H38" s="289"/>
      <c r="I38" s="289"/>
      <c r="J38" s="289"/>
      <c r="K38" s="289"/>
      <c r="L38" s="289"/>
      <c r="M38" s="289"/>
      <c r="N38" s="289"/>
      <c r="O38" s="289"/>
      <c r="P38" s="289"/>
      <c r="Q38" s="289"/>
      <c r="R38" s="289"/>
      <c r="S38" s="289"/>
      <c r="T38" s="289"/>
      <c r="U38" s="289"/>
      <c r="V38" s="300"/>
      <c r="W38" s="276" t="s">
        <v>1846</v>
      </c>
      <c r="X38" s="210"/>
      <c r="Y38" s="210"/>
      <c r="Z38" s="210"/>
      <c r="AA38" s="210"/>
      <c r="AB38" s="222"/>
      <c r="AC38" s="276" t="s">
        <v>1836</v>
      </c>
      <c r="AD38" s="289"/>
      <c r="AE38" s="324"/>
      <c r="AF38" s="98"/>
      <c r="AG38" s="98"/>
      <c r="AH38" s="98"/>
      <c r="AI38" s="98"/>
      <c r="AJ38" s="98"/>
      <c r="AK38" s="98"/>
      <c r="AL38" s="98"/>
      <c r="AM38" s="98"/>
      <c r="AN38" s="98"/>
      <c r="AO38" s="98"/>
      <c r="AP38" s="98"/>
      <c r="AQ38" s="98"/>
      <c r="AR38" s="98"/>
      <c r="AS38" s="98"/>
      <c r="AT38" s="98"/>
      <c r="AU38" s="98"/>
      <c r="AV38" s="98"/>
      <c r="AW38" s="98"/>
      <c r="AX38" s="98"/>
      <c r="AY38" s="98"/>
      <c r="AZ38" s="98"/>
      <c r="BA38" s="98"/>
      <c r="BB38" s="98"/>
      <c r="BC38" s="98"/>
      <c r="BD38" s="98"/>
      <c r="BE38" s="98"/>
      <c r="BF38" s="98"/>
      <c r="BG38" s="98"/>
      <c r="BH38" s="98"/>
      <c r="BI38" s="98"/>
      <c r="BJ38" s="98"/>
      <c r="BK38" s="98"/>
      <c r="BL38" s="98"/>
      <c r="BM38" s="98"/>
      <c r="BN38" s="98"/>
      <c r="BO38" s="98"/>
      <c r="BP38" s="98"/>
      <c r="BQ38" s="98"/>
      <c r="BR38" s="98"/>
      <c r="BS38" s="98"/>
      <c r="BT38" s="98"/>
      <c r="BU38" s="98"/>
      <c r="BV38" s="98"/>
      <c r="BW38" s="98"/>
      <c r="BX38" s="98"/>
      <c r="BY38" s="98"/>
      <c r="BZ38" s="98"/>
      <c r="CA38" s="98"/>
      <c r="CB38" s="98"/>
      <c r="CC38" s="98"/>
      <c r="CD38" s="98"/>
      <c r="CE38" s="98"/>
      <c r="CF38" s="98"/>
      <c r="CG38" s="98"/>
      <c r="CH38" s="98"/>
      <c r="CI38" s="98"/>
      <c r="CJ38" s="98"/>
      <c r="CK38" s="98"/>
      <c r="CL38" s="98"/>
      <c r="CM38" s="98"/>
      <c r="CN38" s="98"/>
      <c r="CO38" s="98"/>
      <c r="CP38" s="98"/>
      <c r="CQ38" s="98"/>
      <c r="CR38" s="98"/>
      <c r="CS38" s="98"/>
      <c r="CT38" s="98"/>
      <c r="CU38" s="98"/>
      <c r="CV38" s="98"/>
      <c r="CW38" s="98"/>
      <c r="CX38" s="98"/>
      <c r="CY38" s="98"/>
      <c r="CZ38" s="98"/>
      <c r="DA38" s="98"/>
      <c r="DB38" s="98"/>
      <c r="DC38" s="98"/>
      <c r="DD38" s="98"/>
      <c r="DE38" s="98"/>
      <c r="DF38" s="98"/>
      <c r="DG38" s="98"/>
      <c r="DH38" s="98"/>
      <c r="DI38" s="98"/>
      <c r="DJ38" s="98"/>
      <c r="DK38" s="98"/>
      <c r="DL38" s="98"/>
      <c r="DM38" s="98"/>
      <c r="DN38" s="98"/>
      <c r="DO38" s="98"/>
      <c r="DP38" s="98"/>
      <c r="DQ38" s="98"/>
      <c r="DR38" s="98"/>
      <c r="DS38" s="98"/>
      <c r="DT38" s="98"/>
      <c r="DU38" s="98"/>
      <c r="DV38" s="98"/>
      <c r="DW38" s="98"/>
      <c r="DX38" s="98"/>
      <c r="DY38" s="98"/>
      <c r="DZ38" s="89"/>
      <c r="EA38" s="89"/>
      <c r="EB38" s="89"/>
      <c r="EC38" s="89"/>
      <c r="ED38" s="89"/>
      <c r="EE38" s="89"/>
      <c r="EF38" s="98"/>
      <c r="EG38" s="89"/>
      <c r="EH38" s="89"/>
      <c r="EI38" s="89"/>
      <c r="EJ38" s="89"/>
      <c r="EK38" s="89"/>
      <c r="EL38" s="89"/>
      <c r="EM38" s="89"/>
      <c r="EN38" s="89"/>
      <c r="EO38" s="89"/>
      <c r="EP38" s="89"/>
      <c r="EQ38" s="98"/>
      <c r="ER38" s="98"/>
      <c r="ES38" s="98"/>
      <c r="ET38" s="98"/>
      <c r="EU38" s="98"/>
      <c r="EV38" s="98"/>
      <c r="EW38" s="98"/>
      <c r="EX38" s="98"/>
      <c r="EY38" s="133"/>
      <c r="EZ38" s="101">
        <v>0.35</v>
      </c>
      <c r="FA38" s="98"/>
      <c r="FB38" s="89"/>
      <c r="FC38" s="89"/>
      <c r="FD38" s="98"/>
      <c r="FE38" s="98"/>
      <c r="FF38" s="98"/>
      <c r="FG38" s="98"/>
      <c r="FH38" s="98"/>
      <c r="FI38" s="98"/>
      <c r="FJ38" s="98"/>
      <c r="FK38" s="98"/>
      <c r="FL38" s="98"/>
      <c r="FM38" s="98"/>
      <c r="FN38" s="98"/>
      <c r="FO38" s="98"/>
      <c r="FP38" s="98" t="s">
        <v>283</v>
      </c>
      <c r="FQ38" s="98"/>
      <c r="FR38" s="98"/>
      <c r="FS38" s="98"/>
      <c r="FT38" s="98"/>
      <c r="FU38" s="98"/>
      <c r="FV38" s="98"/>
      <c r="FW38" s="98"/>
      <c r="FX38" s="98"/>
      <c r="FY38" s="98"/>
      <c r="FZ38" s="98"/>
      <c r="GA38" s="98"/>
      <c r="GB38" s="98"/>
      <c r="GC38" s="98"/>
      <c r="GD38" s="98"/>
      <c r="GE38" s="98"/>
      <c r="GF38" s="146" t="s">
        <v>284</v>
      </c>
      <c r="GG38" s="125" t="s">
        <v>244</v>
      </c>
      <c r="GH38" s="125"/>
      <c r="GI38" s="125"/>
      <c r="GJ38" s="125">
        <v>7</v>
      </c>
      <c r="GK38" s="146" t="s">
        <v>285</v>
      </c>
      <c r="GL38" s="125"/>
      <c r="GM38" s="125"/>
      <c r="GN38" s="125" t="s">
        <v>244</v>
      </c>
      <c r="GO38" s="125">
        <v>7</v>
      </c>
      <c r="GP38" s="146" t="s">
        <v>286</v>
      </c>
      <c r="GQ38" s="98"/>
      <c r="GR38" s="98"/>
      <c r="GS38" s="125">
        <v>7</v>
      </c>
      <c r="GT38" s="146" t="s">
        <v>287</v>
      </c>
      <c r="GU38" s="98"/>
      <c r="GV38" s="98"/>
      <c r="GW38" s="125">
        <v>7</v>
      </c>
      <c r="GX38" s="146" t="s">
        <v>288</v>
      </c>
      <c r="GY38" s="98"/>
      <c r="GZ38" s="98"/>
      <c r="HA38" s="98"/>
      <c r="HB38" s="98"/>
      <c r="HC38" s="146" t="s">
        <v>289</v>
      </c>
      <c r="HD38" s="98"/>
      <c r="HE38" s="98">
        <v>7</v>
      </c>
      <c r="HF38" s="146" t="s">
        <v>290</v>
      </c>
      <c r="HG38" s="98"/>
      <c r="HH38" s="98"/>
      <c r="HI38" s="98"/>
      <c r="HJ38" s="98"/>
      <c r="HK38" s="98"/>
      <c r="HL38" s="98"/>
      <c r="HM38" s="89"/>
      <c r="HN38" s="89"/>
      <c r="HO38" s="89"/>
      <c r="HP38" s="89"/>
      <c r="HQ38" s="89"/>
      <c r="HR38" s="89"/>
      <c r="HS38" s="89"/>
      <c r="HT38" s="89"/>
      <c r="HU38" s="89"/>
      <c r="HV38" s="89"/>
      <c r="HW38" s="89"/>
      <c r="HX38" s="89"/>
      <c r="HY38" s="89"/>
      <c r="HZ38" s="89"/>
      <c r="IA38" s="89"/>
      <c r="IB38" s="89"/>
      <c r="IC38" s="89"/>
      <c r="ID38" s="89"/>
      <c r="IE38" s="89"/>
      <c r="IF38" s="89"/>
      <c r="IG38" s="89"/>
      <c r="IH38" s="89"/>
      <c r="II38" s="89"/>
      <c r="IJ38" s="89"/>
      <c r="IK38" s="89"/>
      <c r="IL38" s="89"/>
      <c r="IM38" s="89"/>
      <c r="IN38" s="89"/>
      <c r="IO38" s="89"/>
      <c r="IP38" s="89"/>
    </row>
    <row r="39" spans="1:250" s="94" customFormat="1" ht="20.100000000000001" customHeight="1">
      <c r="A39" s="150" t="s">
        <v>25</v>
      </c>
      <c r="B39" s="295"/>
      <c r="C39" s="295"/>
      <c r="D39" s="295"/>
      <c r="E39" s="151" t="s">
        <v>45</v>
      </c>
      <c r="F39" s="152"/>
      <c r="G39" s="301"/>
      <c r="H39" s="280"/>
      <c r="I39" s="280"/>
      <c r="J39" s="280"/>
      <c r="K39" s="280"/>
      <c r="L39" s="280"/>
      <c r="M39" s="280"/>
      <c r="N39" s="280"/>
      <c r="O39" s="280"/>
      <c r="P39" s="280"/>
      <c r="Q39" s="280"/>
      <c r="R39" s="280"/>
      <c r="S39" s="280"/>
      <c r="T39" s="280"/>
      <c r="U39" s="280"/>
      <c r="V39" s="302"/>
      <c r="W39" s="294"/>
      <c r="X39" s="213"/>
      <c r="Y39" s="213"/>
      <c r="Z39" s="213"/>
      <c r="AA39" s="213"/>
      <c r="AB39" s="214"/>
      <c r="AC39" s="325"/>
      <c r="AD39" s="280"/>
      <c r="AE39" s="281"/>
      <c r="AF39" s="89"/>
      <c r="AG39" s="89"/>
      <c r="AH39" s="89"/>
      <c r="AI39" s="89"/>
      <c r="AJ39" s="89"/>
      <c r="AK39" s="89"/>
      <c r="AL39" s="89"/>
      <c r="AM39" s="89"/>
      <c r="AN39" s="89"/>
      <c r="AO39" s="89"/>
      <c r="AP39" s="89"/>
      <c r="AQ39" s="89"/>
      <c r="AR39" s="89"/>
      <c r="AS39" s="89"/>
      <c r="AT39" s="89"/>
      <c r="AU39" s="89"/>
      <c r="AV39" s="89"/>
      <c r="AW39" s="89"/>
      <c r="AX39" s="89"/>
      <c r="AY39" s="89"/>
      <c r="AZ39" s="89"/>
      <c r="BA39" s="89"/>
      <c r="BB39" s="89"/>
      <c r="BC39" s="89"/>
      <c r="BD39" s="89"/>
      <c r="BE39" s="89"/>
      <c r="BF39" s="89"/>
      <c r="BG39" s="89"/>
      <c r="BH39" s="89"/>
      <c r="BI39" s="89"/>
      <c r="BJ39" s="89"/>
      <c r="BK39" s="89"/>
      <c r="BL39" s="89"/>
      <c r="BM39" s="89"/>
      <c r="BN39" s="89"/>
      <c r="BO39" s="89"/>
      <c r="BP39" s="89"/>
      <c r="BQ39" s="89"/>
      <c r="BR39" s="89"/>
      <c r="BS39" s="89"/>
      <c r="BT39" s="89"/>
      <c r="BU39" s="89"/>
      <c r="BV39" s="89"/>
      <c r="BW39" s="89"/>
      <c r="BX39" s="89"/>
      <c r="BY39" s="89"/>
      <c r="BZ39" s="89"/>
      <c r="CA39" s="89"/>
      <c r="CB39" s="89"/>
      <c r="CC39" s="89"/>
      <c r="CD39" s="89"/>
      <c r="CE39" s="89"/>
      <c r="CF39" s="89"/>
      <c r="CG39" s="89"/>
      <c r="CH39" s="89"/>
      <c r="CI39" s="89"/>
      <c r="CJ39" s="89"/>
      <c r="CK39" s="89"/>
      <c r="CL39" s="89"/>
      <c r="CM39" s="89"/>
      <c r="CN39" s="89"/>
      <c r="CO39" s="89"/>
      <c r="CP39" s="89"/>
      <c r="CQ39" s="89"/>
      <c r="CR39" s="89"/>
      <c r="CS39" s="89"/>
      <c r="CT39" s="89"/>
      <c r="CU39" s="89"/>
      <c r="CV39" s="89"/>
      <c r="CW39" s="89"/>
      <c r="CX39" s="89"/>
      <c r="CY39" s="89"/>
      <c r="CZ39" s="89"/>
      <c r="DA39" s="89"/>
      <c r="DB39" s="89"/>
      <c r="DC39" s="89"/>
      <c r="DD39" s="89"/>
      <c r="DE39" s="89"/>
      <c r="DF39" s="89"/>
      <c r="DG39" s="89"/>
      <c r="DH39" s="89"/>
      <c r="DI39" s="89"/>
      <c r="DJ39" s="89"/>
      <c r="DK39" s="89"/>
      <c r="DL39" s="89"/>
      <c r="DM39" s="89"/>
      <c r="DN39" s="89"/>
      <c r="DO39" s="89"/>
      <c r="DP39" s="89"/>
      <c r="DQ39" s="89"/>
      <c r="DR39" s="89"/>
      <c r="DS39" s="89"/>
      <c r="DT39" s="89"/>
      <c r="DU39" s="89"/>
      <c r="DV39" s="89"/>
      <c r="DW39" s="89"/>
      <c r="DX39" s="89"/>
      <c r="DY39" s="89"/>
      <c r="DZ39" s="89"/>
      <c r="EA39" s="89"/>
      <c r="EB39" s="89"/>
      <c r="EC39" s="89"/>
      <c r="ED39" s="89"/>
      <c r="EE39" s="89"/>
      <c r="EF39" s="89"/>
      <c r="EG39" s="89"/>
      <c r="EH39" s="89"/>
      <c r="EI39" s="89"/>
      <c r="EJ39" s="89"/>
      <c r="EK39" s="89"/>
      <c r="EL39" s="89"/>
      <c r="EM39" s="89"/>
      <c r="EN39" s="89"/>
      <c r="EO39" s="89"/>
      <c r="EP39" s="89"/>
      <c r="EQ39" s="89"/>
      <c r="ER39" s="89"/>
      <c r="ES39" s="89"/>
      <c r="ET39" s="89"/>
      <c r="EU39" s="89"/>
      <c r="EV39" s="89"/>
      <c r="EW39" s="89"/>
      <c r="EX39" s="89"/>
      <c r="EY39" s="89"/>
      <c r="EZ39" s="101">
        <v>0.36</v>
      </c>
      <c r="FA39" s="89"/>
      <c r="FB39" s="89"/>
      <c r="FC39" s="89"/>
      <c r="FD39" s="89"/>
      <c r="FE39" s="89"/>
      <c r="FF39" s="89"/>
      <c r="FG39" s="89"/>
      <c r="FH39" s="89"/>
      <c r="FI39" s="89"/>
      <c r="FJ39" s="89"/>
      <c r="FK39" s="89"/>
      <c r="FL39" s="89"/>
      <c r="FM39" s="89"/>
      <c r="FN39" s="89"/>
      <c r="FO39" s="89"/>
      <c r="FP39" s="89" t="s">
        <v>1894</v>
      </c>
      <c r="FQ39" s="89"/>
      <c r="FR39" s="89"/>
      <c r="FS39" s="89"/>
      <c r="FT39" s="89"/>
      <c r="FU39" s="89"/>
      <c r="FV39" s="89"/>
      <c r="FW39" s="89"/>
      <c r="FX39" s="89"/>
      <c r="FY39" s="89"/>
      <c r="FZ39" s="89"/>
      <c r="GA39" s="89"/>
      <c r="GB39" s="89"/>
      <c r="GC39" s="89"/>
      <c r="GD39" s="89"/>
      <c r="GE39" s="89"/>
      <c r="GF39" s="146" t="s">
        <v>291</v>
      </c>
      <c r="GG39" s="93" t="s">
        <v>244</v>
      </c>
      <c r="GH39" s="93"/>
      <c r="GI39" s="93"/>
      <c r="GJ39" s="93"/>
      <c r="GK39" s="89"/>
      <c r="GL39" s="93"/>
      <c r="GM39" s="93"/>
      <c r="GN39" s="93" t="s">
        <v>244</v>
      </c>
      <c r="GO39" s="93">
        <v>8</v>
      </c>
      <c r="GP39" s="146" t="s">
        <v>292</v>
      </c>
      <c r="GQ39" s="89"/>
      <c r="GR39" s="89"/>
      <c r="GS39" s="93" t="s">
        <v>244</v>
      </c>
      <c r="GT39" s="89"/>
      <c r="GU39" s="89"/>
      <c r="GV39" s="89"/>
      <c r="GW39" s="93">
        <v>8</v>
      </c>
      <c r="GX39" s="146" t="s">
        <v>293</v>
      </c>
      <c r="GY39" s="89"/>
      <c r="GZ39" s="89"/>
      <c r="HA39" s="89"/>
      <c r="HB39" s="89"/>
      <c r="HC39" s="146" t="s">
        <v>294</v>
      </c>
      <c r="HD39" s="89"/>
      <c r="HE39" s="89">
        <v>8</v>
      </c>
      <c r="HF39" s="146" t="s">
        <v>295</v>
      </c>
      <c r="HG39" s="89"/>
      <c r="HH39" s="89"/>
      <c r="HI39" s="89"/>
      <c r="HJ39" s="89"/>
      <c r="HK39" s="89"/>
      <c r="HL39" s="89"/>
      <c r="HM39" s="89"/>
      <c r="HN39" s="89"/>
      <c r="HO39" s="89"/>
      <c r="HP39" s="89"/>
      <c r="HQ39" s="89"/>
      <c r="HR39" s="89"/>
      <c r="HS39" s="89"/>
      <c r="HT39" s="89"/>
      <c r="HU39" s="89"/>
      <c r="HV39" s="89"/>
      <c r="HW39" s="89"/>
      <c r="HX39" s="89"/>
      <c r="HY39" s="89"/>
      <c r="HZ39" s="89"/>
      <c r="IA39" s="89"/>
      <c r="IB39" s="89"/>
      <c r="IC39" s="89"/>
      <c r="ID39" s="89"/>
      <c r="IE39" s="89"/>
      <c r="IF39" s="89"/>
      <c r="IG39" s="89"/>
      <c r="IH39" s="89"/>
      <c r="II39" s="89"/>
      <c r="IJ39" s="89"/>
      <c r="IK39" s="89"/>
      <c r="IL39" s="89"/>
      <c r="IM39" s="89"/>
      <c r="IN39" s="89"/>
      <c r="IO39" s="89"/>
      <c r="IP39" s="89"/>
    </row>
    <row r="40" spans="1:250" ht="15.75">
      <c r="A40" s="309" t="s">
        <v>1775</v>
      </c>
      <c r="B40" s="309"/>
      <c r="C40" s="309"/>
      <c r="D40" s="309"/>
      <c r="E40" s="309"/>
      <c r="F40" s="309"/>
      <c r="G40" s="309"/>
      <c r="H40" s="309"/>
      <c r="I40" s="309"/>
      <c r="J40" s="309"/>
      <c r="K40" s="309"/>
      <c r="L40" s="309"/>
      <c r="M40" s="309"/>
      <c r="N40" s="309"/>
      <c r="O40" s="309"/>
      <c r="P40" s="309"/>
      <c r="Q40" s="309"/>
      <c r="R40" s="309"/>
      <c r="S40" s="309"/>
      <c r="T40" s="309"/>
      <c r="U40" s="309"/>
      <c r="V40" s="309"/>
      <c r="W40" s="309"/>
      <c r="X40" s="309"/>
      <c r="Y40" s="309"/>
      <c r="Z40" s="309"/>
      <c r="AA40" s="309"/>
      <c r="AB40" s="309"/>
      <c r="AC40" s="309"/>
      <c r="AD40" s="309"/>
      <c r="AE40" s="309"/>
      <c r="DZ40" s="71"/>
      <c r="EA40" s="71"/>
      <c r="EF40" s="71"/>
      <c r="EQ40" s="71"/>
      <c r="ER40" s="71"/>
      <c r="ES40" s="71"/>
      <c r="ET40" s="71"/>
      <c r="EU40" s="71"/>
      <c r="EV40" s="71"/>
      <c r="EW40" s="71"/>
      <c r="EX40" s="71"/>
      <c r="EY40" s="71"/>
      <c r="EZ40" s="74">
        <v>0.37</v>
      </c>
      <c r="FA40" s="71"/>
      <c r="FD40" s="71"/>
      <c r="FE40" s="71"/>
      <c r="FP40" s="86" t="s">
        <v>298</v>
      </c>
      <c r="GF40" s="77" t="s">
        <v>299</v>
      </c>
      <c r="GG40" s="76" t="s">
        <v>244</v>
      </c>
      <c r="GH40" s="76"/>
      <c r="GI40" s="76"/>
      <c r="GJ40" s="76"/>
      <c r="GK40" s="77" t="s">
        <v>300</v>
      </c>
      <c r="GL40" s="76"/>
      <c r="GM40" s="76"/>
      <c r="GN40" s="76" t="s">
        <v>244</v>
      </c>
      <c r="GO40" s="76">
        <v>11</v>
      </c>
      <c r="GP40" s="77" t="s">
        <v>301</v>
      </c>
      <c r="GS40" s="76" t="s">
        <v>244</v>
      </c>
      <c r="GT40" s="77" t="s">
        <v>302</v>
      </c>
      <c r="GW40" s="76">
        <v>11</v>
      </c>
      <c r="GX40" s="77" t="s">
        <v>303</v>
      </c>
      <c r="HC40" s="77" t="s">
        <v>304</v>
      </c>
      <c r="HE40" s="86">
        <v>11</v>
      </c>
      <c r="HF40" s="77" t="s">
        <v>305</v>
      </c>
      <c r="HH40" s="71"/>
      <c r="HI40" s="71"/>
      <c r="HJ40" s="71"/>
    </row>
    <row r="41" spans="1:250" ht="21.95" customHeight="1">
      <c r="A41" s="243" t="s">
        <v>1774</v>
      </c>
      <c r="B41" s="244"/>
      <c r="C41" s="244"/>
      <c r="D41" s="244"/>
      <c r="E41" s="244"/>
      <c r="F41" s="244"/>
      <c r="G41" s="310"/>
      <c r="H41" s="311"/>
      <c r="I41" s="311"/>
      <c r="J41" s="311"/>
      <c r="K41" s="312"/>
      <c r="L41" s="326"/>
      <c r="M41" s="327"/>
      <c r="N41" s="327"/>
      <c r="O41" s="327"/>
      <c r="P41" s="327"/>
      <c r="Q41" s="327"/>
      <c r="R41" s="327"/>
      <c r="S41" s="327"/>
      <c r="T41" s="327"/>
      <c r="U41" s="327"/>
      <c r="V41" s="327"/>
      <c r="W41" s="327"/>
      <c r="X41" s="327"/>
      <c r="Y41" s="327"/>
      <c r="Z41" s="327"/>
      <c r="AA41" s="327"/>
      <c r="AB41" s="327"/>
      <c r="AC41" s="327"/>
      <c r="AD41" s="327"/>
      <c r="AE41" s="328"/>
      <c r="AF41" s="71"/>
      <c r="AG41" s="71"/>
      <c r="AH41" s="71"/>
      <c r="AI41" s="71"/>
      <c r="AJ41" s="71"/>
      <c r="AK41" s="71"/>
      <c r="AL41" s="71"/>
      <c r="AM41" s="71"/>
      <c r="AN41" s="71"/>
      <c r="AO41" s="71"/>
      <c r="AP41" s="71"/>
      <c r="AQ41" s="71"/>
      <c r="AR41" s="71"/>
      <c r="AS41" s="71"/>
      <c r="AT41" s="71"/>
      <c r="AU41" s="71"/>
      <c r="AV41" s="71"/>
      <c r="AW41" s="71"/>
      <c r="AX41" s="71"/>
      <c r="AY41" s="71"/>
      <c r="AZ41" s="71"/>
      <c r="BA41" s="71"/>
      <c r="BB41" s="71"/>
      <c r="BC41" s="71"/>
      <c r="BD41" s="71"/>
      <c r="BE41" s="71"/>
      <c r="BF41" s="71"/>
      <c r="BG41" s="71"/>
      <c r="BH41" s="71"/>
      <c r="BI41" s="71"/>
      <c r="BJ41" s="71"/>
      <c r="BK41" s="71"/>
      <c r="BL41" s="71"/>
      <c r="BM41" s="71"/>
      <c r="BN41" s="71"/>
      <c r="BO41" s="71"/>
      <c r="BP41" s="71"/>
      <c r="BQ41" s="71"/>
      <c r="BR41" s="71"/>
      <c r="BS41" s="71"/>
      <c r="BT41" s="71"/>
      <c r="BU41" s="71"/>
      <c r="BV41" s="71"/>
      <c r="BW41" s="71"/>
      <c r="BX41" s="71"/>
      <c r="BY41" s="71"/>
      <c r="BZ41" s="71"/>
      <c r="CA41" s="71"/>
      <c r="CB41" s="71"/>
      <c r="CC41" s="71"/>
      <c r="CD41" s="71"/>
      <c r="CE41" s="71"/>
      <c r="CF41" s="71"/>
      <c r="CG41" s="71"/>
      <c r="CH41" s="71"/>
      <c r="CI41" s="71"/>
      <c r="CJ41" s="71"/>
      <c r="CK41" s="71"/>
      <c r="CL41" s="71"/>
      <c r="CM41" s="71"/>
      <c r="CN41" s="71"/>
      <c r="CO41" s="71"/>
      <c r="CP41" s="71"/>
      <c r="CQ41" s="71"/>
      <c r="CR41" s="71"/>
      <c r="CS41" s="71"/>
      <c r="CT41" s="71"/>
      <c r="CU41" s="71"/>
      <c r="CV41" s="71"/>
      <c r="CW41" s="71"/>
      <c r="CX41" s="71"/>
      <c r="CY41" s="71"/>
      <c r="CZ41" s="71"/>
      <c r="DA41" s="71"/>
      <c r="DB41" s="71"/>
      <c r="DC41" s="71"/>
      <c r="DD41" s="71"/>
      <c r="DE41" s="71"/>
      <c r="DF41" s="71"/>
      <c r="DG41" s="71"/>
      <c r="DH41" s="71"/>
      <c r="DI41" s="71"/>
      <c r="DJ41" s="71"/>
      <c r="DK41" s="71"/>
      <c r="DL41" s="71"/>
      <c r="DM41" s="71"/>
      <c r="DN41" s="71"/>
      <c r="DO41" s="71"/>
      <c r="DP41" s="71"/>
      <c r="DQ41" s="71"/>
      <c r="DR41" s="71"/>
      <c r="DS41" s="71"/>
      <c r="DT41" s="71"/>
      <c r="DU41" s="71"/>
      <c r="DV41" s="71"/>
      <c r="DW41" s="71"/>
      <c r="DX41" s="71"/>
      <c r="DY41" s="71"/>
      <c r="EZ41" s="74">
        <v>0.38</v>
      </c>
      <c r="FF41" s="71"/>
      <c r="FG41" s="71"/>
      <c r="FH41" s="71"/>
      <c r="FI41" s="71"/>
      <c r="FJ41" s="71"/>
      <c r="FK41" s="71"/>
      <c r="FL41" s="71"/>
      <c r="FM41" s="71"/>
      <c r="FN41" s="71"/>
      <c r="FO41" s="71"/>
      <c r="FP41" s="86" t="s">
        <v>306</v>
      </c>
      <c r="FQ41" s="71"/>
      <c r="FR41" s="71"/>
      <c r="FS41" s="71"/>
      <c r="FT41" s="71"/>
      <c r="FU41" s="71"/>
      <c r="FV41" s="71"/>
      <c r="FW41" s="71"/>
      <c r="FX41" s="71"/>
      <c r="FY41" s="71"/>
      <c r="FZ41" s="71"/>
      <c r="GA41" s="71"/>
      <c r="GB41" s="71"/>
      <c r="GC41" s="71"/>
      <c r="GD41" s="71"/>
      <c r="GE41" s="71"/>
      <c r="GF41" s="77" t="s">
        <v>307</v>
      </c>
      <c r="GG41" s="76" t="s">
        <v>244</v>
      </c>
      <c r="GH41" s="76"/>
      <c r="GI41" s="76"/>
      <c r="GJ41" s="76"/>
      <c r="GK41" s="77" t="s">
        <v>308</v>
      </c>
      <c r="GL41" s="76"/>
      <c r="GM41" s="76"/>
      <c r="GN41" s="76" t="s">
        <v>244</v>
      </c>
      <c r="GO41" s="76">
        <v>13</v>
      </c>
      <c r="GP41" s="77" t="s">
        <v>309</v>
      </c>
      <c r="GS41" s="76" t="s">
        <v>244</v>
      </c>
      <c r="GT41" s="77" t="s">
        <v>310</v>
      </c>
      <c r="GW41" s="76">
        <v>13</v>
      </c>
      <c r="GX41" s="77" t="s">
        <v>311</v>
      </c>
      <c r="HC41" s="77" t="s">
        <v>312</v>
      </c>
      <c r="HE41" s="86">
        <v>13</v>
      </c>
      <c r="HF41" s="77" t="s">
        <v>313</v>
      </c>
      <c r="HH41" s="71"/>
      <c r="HI41" s="71"/>
      <c r="HJ41" s="71"/>
      <c r="HK41" s="71"/>
      <c r="HL41" s="71"/>
    </row>
    <row r="42" spans="1:250" ht="21.95" customHeight="1">
      <c r="A42" s="305" t="s">
        <v>1831</v>
      </c>
      <c r="B42" s="306"/>
      <c r="C42" s="306"/>
      <c r="D42" s="306"/>
      <c r="E42" s="306"/>
      <c r="F42" s="306"/>
      <c r="G42" s="306"/>
      <c r="H42" s="296"/>
      <c r="I42" s="296"/>
      <c r="J42" s="296"/>
      <c r="K42" s="296"/>
      <c r="L42" s="296"/>
      <c r="M42" s="296"/>
      <c r="N42" s="296"/>
      <c r="O42" s="296"/>
      <c r="P42" s="296"/>
      <c r="Q42" s="296"/>
      <c r="R42" s="296"/>
      <c r="S42" s="296"/>
      <c r="T42" s="296"/>
      <c r="U42" s="296"/>
      <c r="V42" s="297"/>
      <c r="W42" s="303" t="s">
        <v>1780</v>
      </c>
      <c r="X42" s="304"/>
      <c r="Y42" s="304"/>
      <c r="Z42" s="317"/>
      <c r="AA42" s="317"/>
      <c r="AB42" s="317"/>
      <c r="AC42" s="317"/>
      <c r="AD42" s="317"/>
      <c r="AE42" s="318"/>
      <c r="EZ42" s="74">
        <v>0.39</v>
      </c>
      <c r="FP42" s="86" t="s">
        <v>1895</v>
      </c>
      <c r="GF42" s="77" t="s">
        <v>314</v>
      </c>
      <c r="GG42" s="76" t="s">
        <v>244</v>
      </c>
      <c r="GH42" s="76"/>
      <c r="GI42" s="76"/>
      <c r="GJ42" s="76"/>
      <c r="GK42" s="77" t="s">
        <v>315</v>
      </c>
      <c r="GL42" s="76"/>
      <c r="GM42" s="76"/>
      <c r="GN42" s="76" t="s">
        <v>244</v>
      </c>
      <c r="GO42" s="76">
        <v>15</v>
      </c>
      <c r="GP42" s="77" t="s">
        <v>316</v>
      </c>
      <c r="GQ42" s="76"/>
      <c r="GR42" s="76"/>
      <c r="GS42" s="76" t="s">
        <v>244</v>
      </c>
      <c r="GW42" s="76">
        <v>15</v>
      </c>
      <c r="GX42" s="77" t="s">
        <v>317</v>
      </c>
      <c r="HC42" s="77" t="s">
        <v>318</v>
      </c>
      <c r="HE42" s="86">
        <v>15</v>
      </c>
      <c r="HF42" s="77" t="s">
        <v>319</v>
      </c>
      <c r="HH42" s="71"/>
      <c r="HI42" s="71"/>
      <c r="HJ42" s="71"/>
    </row>
    <row r="43" spans="1:250" ht="21.95" customHeight="1">
      <c r="A43" s="291" t="s">
        <v>1776</v>
      </c>
      <c r="B43" s="292"/>
      <c r="C43" s="292"/>
      <c r="D43" s="292"/>
      <c r="E43" s="292"/>
      <c r="F43" s="292"/>
      <c r="G43" s="292"/>
      <c r="H43" s="307"/>
      <c r="I43" s="307"/>
      <c r="J43" s="307"/>
      <c r="K43" s="307"/>
      <c r="L43" s="307"/>
      <c r="M43" s="307"/>
      <c r="N43" s="307"/>
      <c r="O43" s="307"/>
      <c r="P43" s="307"/>
      <c r="Q43" s="307"/>
      <c r="R43" s="307"/>
      <c r="S43" s="307"/>
      <c r="T43" s="307"/>
      <c r="U43" s="307"/>
      <c r="V43" s="308"/>
      <c r="W43" s="313" t="s">
        <v>1781</v>
      </c>
      <c r="X43" s="314"/>
      <c r="Y43" s="314"/>
      <c r="Z43" s="319"/>
      <c r="AA43" s="319"/>
      <c r="AB43" s="319"/>
      <c r="AC43" s="319"/>
      <c r="AD43" s="319"/>
      <c r="AE43" s="320"/>
      <c r="EZ43" s="74">
        <v>0.4</v>
      </c>
      <c r="FP43" s="86" t="s">
        <v>320</v>
      </c>
      <c r="GF43" s="77" t="s">
        <v>321</v>
      </c>
      <c r="GG43" s="76" t="s">
        <v>244</v>
      </c>
      <c r="GH43" s="76"/>
      <c r="GI43" s="76"/>
      <c r="GJ43" s="76"/>
      <c r="GK43" s="77" t="s">
        <v>322</v>
      </c>
      <c r="GL43" s="76"/>
      <c r="GM43" s="76"/>
      <c r="GN43" s="76" t="s">
        <v>244</v>
      </c>
      <c r="GO43" s="76">
        <v>16</v>
      </c>
      <c r="GP43" s="78" t="s">
        <v>1897</v>
      </c>
      <c r="GQ43" s="76"/>
      <c r="GR43" s="76"/>
      <c r="GS43" s="76" t="s">
        <v>244</v>
      </c>
      <c r="GT43" s="77" t="s">
        <v>323</v>
      </c>
      <c r="GW43" s="76" t="s">
        <v>244</v>
      </c>
      <c r="HC43" s="77" t="s">
        <v>324</v>
      </c>
      <c r="HE43" s="86" t="s">
        <v>244</v>
      </c>
      <c r="HH43" s="71"/>
      <c r="HI43" s="71"/>
      <c r="HJ43" s="71"/>
    </row>
    <row r="44" spans="1:250" ht="21.95" customHeight="1">
      <c r="A44" s="291" t="s">
        <v>1777</v>
      </c>
      <c r="B44" s="292"/>
      <c r="C44" s="292"/>
      <c r="D44" s="292"/>
      <c r="E44" s="292"/>
      <c r="F44" s="292"/>
      <c r="G44" s="292"/>
      <c r="H44" s="298"/>
      <c r="I44" s="298"/>
      <c r="J44" s="298"/>
      <c r="K44" s="298"/>
      <c r="L44" s="298"/>
      <c r="M44" s="298"/>
      <c r="N44" s="298"/>
      <c r="O44" s="298"/>
      <c r="P44" s="298"/>
      <c r="Q44" s="298"/>
      <c r="R44" s="298"/>
      <c r="S44" s="298"/>
      <c r="T44" s="298"/>
      <c r="U44" s="298"/>
      <c r="V44" s="299"/>
      <c r="W44" s="313" t="s">
        <v>1782</v>
      </c>
      <c r="X44" s="314"/>
      <c r="Y44" s="314"/>
      <c r="Z44" s="319"/>
      <c r="AA44" s="319"/>
      <c r="AB44" s="319"/>
      <c r="AC44" s="319"/>
      <c r="AD44" s="319"/>
      <c r="AE44" s="320"/>
      <c r="EG44" s="71"/>
      <c r="EH44" s="71"/>
      <c r="EI44" s="71"/>
      <c r="EJ44" s="71"/>
      <c r="EZ44" s="74">
        <v>0.41</v>
      </c>
      <c r="FP44" s="86" t="s">
        <v>325</v>
      </c>
      <c r="GF44" s="77" t="s">
        <v>326</v>
      </c>
      <c r="GG44" s="76" t="s">
        <v>244</v>
      </c>
      <c r="GH44" s="76"/>
      <c r="GI44" s="76"/>
      <c r="GJ44" s="76"/>
      <c r="GK44" s="77" t="s">
        <v>327</v>
      </c>
      <c r="GL44" s="76"/>
      <c r="GM44" s="76"/>
      <c r="GN44" s="76" t="s">
        <v>244</v>
      </c>
      <c r="GO44" s="76">
        <v>17</v>
      </c>
      <c r="GP44" s="77" t="s">
        <v>328</v>
      </c>
      <c r="GQ44" s="76"/>
      <c r="GR44" s="76"/>
      <c r="GS44" s="76" t="s">
        <v>244</v>
      </c>
      <c r="GW44" s="76" t="s">
        <v>244</v>
      </c>
      <c r="GX44" s="77" t="s">
        <v>329</v>
      </c>
      <c r="HC44" s="77" t="s">
        <v>330</v>
      </c>
      <c r="HE44" s="86" t="s">
        <v>244</v>
      </c>
      <c r="HF44" s="77" t="s">
        <v>331</v>
      </c>
      <c r="HH44" s="71"/>
      <c r="HI44" s="71"/>
      <c r="HJ44" s="71"/>
    </row>
    <row r="45" spans="1:250" ht="21.95" customHeight="1">
      <c r="A45" s="153" t="s">
        <v>1778</v>
      </c>
      <c r="B45" s="154"/>
      <c r="C45" s="154"/>
      <c r="D45" s="154"/>
      <c r="E45" s="154"/>
      <c r="F45" s="154"/>
      <c r="G45" s="154"/>
      <c r="H45" s="298"/>
      <c r="I45" s="298"/>
      <c r="J45" s="298"/>
      <c r="K45" s="298"/>
      <c r="L45" s="298"/>
      <c r="M45" s="298"/>
      <c r="N45" s="298"/>
      <c r="O45" s="298"/>
      <c r="P45" s="298"/>
      <c r="Q45" s="298"/>
      <c r="R45" s="298"/>
      <c r="S45" s="298"/>
      <c r="T45" s="298"/>
      <c r="U45" s="298"/>
      <c r="V45" s="299"/>
      <c r="W45" s="313" t="s">
        <v>1783</v>
      </c>
      <c r="X45" s="314"/>
      <c r="Y45" s="314"/>
      <c r="Z45" s="319"/>
      <c r="AA45" s="319"/>
      <c r="AB45" s="319"/>
      <c r="AC45" s="319"/>
      <c r="AD45" s="319"/>
      <c r="AE45" s="320"/>
      <c r="EG45" s="71"/>
      <c r="EH45" s="71"/>
      <c r="EI45" s="71"/>
      <c r="EJ45" s="71"/>
      <c r="EZ45" s="74">
        <v>0.42</v>
      </c>
      <c r="FP45" s="86" t="s">
        <v>1896</v>
      </c>
      <c r="GF45" s="77" t="s">
        <v>332</v>
      </c>
      <c r="GG45" s="76" t="s">
        <v>244</v>
      </c>
      <c r="GH45" s="76"/>
      <c r="GI45" s="76"/>
      <c r="GJ45" s="76"/>
      <c r="GK45" s="76"/>
      <c r="GL45" s="76"/>
      <c r="GM45" s="76"/>
      <c r="GN45" s="76" t="s">
        <v>244</v>
      </c>
      <c r="GO45" s="76">
        <v>18</v>
      </c>
      <c r="GP45" s="77" t="s">
        <v>333</v>
      </c>
      <c r="GS45" s="76" t="s">
        <v>244</v>
      </c>
      <c r="GT45" s="77" t="s">
        <v>334</v>
      </c>
      <c r="GW45" s="76" t="s">
        <v>244</v>
      </c>
      <c r="GX45" s="77" t="s">
        <v>335</v>
      </c>
      <c r="HE45" s="86" t="s">
        <v>244</v>
      </c>
      <c r="HF45" s="77" t="s">
        <v>336</v>
      </c>
      <c r="HH45" s="71"/>
      <c r="HI45" s="71"/>
      <c r="HJ45" s="71"/>
    </row>
    <row r="46" spans="1:250" ht="21.95" customHeight="1">
      <c r="A46" s="153" t="s">
        <v>1779</v>
      </c>
      <c r="B46" s="154"/>
      <c r="C46" s="154"/>
      <c r="D46" s="154"/>
      <c r="E46" s="154"/>
      <c r="F46" s="154"/>
      <c r="G46" s="154"/>
      <c r="H46" s="298"/>
      <c r="I46" s="298"/>
      <c r="J46" s="298"/>
      <c r="K46" s="298"/>
      <c r="L46" s="298"/>
      <c r="M46" s="298"/>
      <c r="N46" s="298"/>
      <c r="O46" s="298"/>
      <c r="P46" s="298"/>
      <c r="Q46" s="298"/>
      <c r="R46" s="298"/>
      <c r="S46" s="298"/>
      <c r="T46" s="298"/>
      <c r="U46" s="298"/>
      <c r="V46" s="299"/>
      <c r="W46" s="482" t="s">
        <v>1785</v>
      </c>
      <c r="X46" s="483"/>
      <c r="Y46" s="483"/>
      <c r="Z46" s="483"/>
      <c r="AA46" s="155"/>
      <c r="AB46" s="315">
        <f>+SUM(Z42:AE45)</f>
        <v>0</v>
      </c>
      <c r="AC46" s="315"/>
      <c r="AD46" s="315"/>
      <c r="AE46" s="316"/>
      <c r="EB46" s="71"/>
      <c r="EC46" s="71"/>
      <c r="ED46" s="71"/>
      <c r="EE46" s="71"/>
      <c r="EG46" s="71"/>
      <c r="EH46" s="71"/>
      <c r="EI46" s="71"/>
      <c r="EJ46" s="71"/>
      <c r="EK46" s="71"/>
      <c r="EL46" s="71"/>
      <c r="EM46" s="71"/>
      <c r="EN46" s="71"/>
      <c r="EO46" s="71"/>
      <c r="EP46" s="71"/>
      <c r="EZ46" s="74">
        <v>0.43</v>
      </c>
      <c r="FB46" s="71"/>
      <c r="FC46" s="71"/>
      <c r="FP46" s="86" t="s">
        <v>338</v>
      </c>
      <c r="GF46" s="77" t="s">
        <v>339</v>
      </c>
      <c r="GG46" s="76" t="s">
        <v>244</v>
      </c>
      <c r="GH46" s="76"/>
      <c r="GI46" s="76"/>
      <c r="GJ46" s="76"/>
      <c r="GK46" s="77" t="s">
        <v>340</v>
      </c>
      <c r="GL46" s="76"/>
      <c r="GM46" s="76"/>
      <c r="GN46" s="76" t="s">
        <v>244</v>
      </c>
      <c r="GO46" s="76">
        <v>20</v>
      </c>
      <c r="GP46" s="77" t="s">
        <v>341</v>
      </c>
      <c r="GQ46" s="76"/>
      <c r="GR46" s="76"/>
      <c r="GS46" s="76" t="s">
        <v>244</v>
      </c>
      <c r="GT46" s="77" t="s">
        <v>342</v>
      </c>
      <c r="GW46" s="76" t="s">
        <v>244</v>
      </c>
      <c r="HC46" s="77" t="s">
        <v>343</v>
      </c>
      <c r="HE46" s="86" t="s">
        <v>244</v>
      </c>
      <c r="HH46" s="71"/>
      <c r="HI46" s="71"/>
      <c r="HJ46" s="71"/>
    </row>
    <row r="47" spans="1:250" ht="21.95" customHeight="1">
      <c r="A47" s="489" t="s">
        <v>344</v>
      </c>
      <c r="B47" s="490"/>
      <c r="C47" s="490"/>
      <c r="D47" s="490"/>
      <c r="E47" s="490"/>
      <c r="F47" s="490"/>
      <c r="G47" s="490"/>
      <c r="H47" s="505">
        <f>SUM(H42:V46)</f>
        <v>0</v>
      </c>
      <c r="I47" s="506"/>
      <c r="J47" s="506"/>
      <c r="K47" s="506"/>
      <c r="L47" s="506"/>
      <c r="M47" s="506"/>
      <c r="N47" s="506"/>
      <c r="O47" s="506"/>
      <c r="P47" s="506"/>
      <c r="Q47" s="506"/>
      <c r="R47" s="506"/>
      <c r="S47" s="506"/>
      <c r="T47" s="506"/>
      <c r="U47" s="506"/>
      <c r="V47" s="507"/>
      <c r="W47" s="508" t="s">
        <v>1784</v>
      </c>
      <c r="X47" s="478"/>
      <c r="Y47" s="478"/>
      <c r="Z47" s="478"/>
      <c r="AA47" s="156"/>
      <c r="AB47" s="509">
        <f>+H47-AB46</f>
        <v>0</v>
      </c>
      <c r="AC47" s="509"/>
      <c r="AD47" s="509"/>
      <c r="AE47" s="510"/>
      <c r="EB47" s="71"/>
      <c r="EC47" s="71"/>
      <c r="ED47" s="71"/>
      <c r="EE47" s="71"/>
      <c r="EF47" s="71"/>
      <c r="EG47" s="71"/>
      <c r="EH47" s="71"/>
      <c r="EI47" s="71"/>
      <c r="EJ47" s="71"/>
      <c r="EK47" s="71"/>
      <c r="EL47" s="71"/>
      <c r="EM47" s="71"/>
      <c r="EN47" s="71"/>
      <c r="EO47" s="71"/>
      <c r="EP47" s="71"/>
      <c r="EQ47" s="71"/>
      <c r="ER47" s="71"/>
      <c r="ES47" s="71"/>
      <c r="ET47" s="71"/>
      <c r="EU47" s="71"/>
      <c r="EV47" s="71"/>
      <c r="EW47" s="71"/>
      <c r="EX47" s="71"/>
      <c r="EY47" s="71"/>
      <c r="EZ47" s="74">
        <v>0.44</v>
      </c>
      <c r="FA47" s="71"/>
      <c r="FB47" s="71"/>
      <c r="FC47" s="71"/>
      <c r="FD47" s="71"/>
      <c r="FE47" s="71"/>
      <c r="FP47" s="86" t="s">
        <v>345</v>
      </c>
      <c r="GF47" s="77" t="s">
        <v>346</v>
      </c>
      <c r="GG47" s="76" t="s">
        <v>244</v>
      </c>
      <c r="GH47" s="76"/>
      <c r="GI47" s="76"/>
      <c r="GJ47" s="76"/>
      <c r="GK47" s="77" t="s">
        <v>337</v>
      </c>
      <c r="GL47" s="76"/>
      <c r="GM47" s="76"/>
      <c r="GN47" s="76" t="s">
        <v>244</v>
      </c>
      <c r="GO47" s="76"/>
      <c r="GQ47" s="76"/>
      <c r="GR47" s="76"/>
      <c r="GS47" s="76" t="s">
        <v>244</v>
      </c>
      <c r="GT47" s="77" t="s">
        <v>347</v>
      </c>
      <c r="GW47" s="76" t="s">
        <v>244</v>
      </c>
      <c r="GX47" s="77" t="s">
        <v>348</v>
      </c>
      <c r="HC47" s="77" t="s">
        <v>349</v>
      </c>
      <c r="HE47" s="86" t="s">
        <v>244</v>
      </c>
      <c r="HF47" s="69"/>
      <c r="HH47" s="71"/>
      <c r="HI47" s="71"/>
      <c r="HJ47" s="71"/>
    </row>
    <row r="48" spans="1:250" s="94" customFormat="1" ht="15.75">
      <c r="A48" s="223" t="s">
        <v>1889</v>
      </c>
      <c r="B48" s="224"/>
      <c r="C48" s="224"/>
      <c r="D48" s="224"/>
      <c r="E48" s="224"/>
      <c r="F48" s="224"/>
      <c r="G48" s="224"/>
      <c r="H48" s="224"/>
      <c r="I48" s="224"/>
      <c r="J48" s="224"/>
      <c r="K48" s="224"/>
      <c r="L48" s="224"/>
      <c r="M48" s="224"/>
      <c r="N48" s="224"/>
      <c r="O48" s="224"/>
      <c r="P48" s="224"/>
      <c r="Q48" s="224"/>
      <c r="R48" s="224"/>
      <c r="S48" s="224"/>
      <c r="T48" s="224"/>
      <c r="U48" s="224"/>
      <c r="V48" s="224"/>
      <c r="W48" s="224"/>
      <c r="X48" s="224"/>
      <c r="Y48" s="224"/>
      <c r="Z48" s="224"/>
      <c r="AA48" s="224"/>
      <c r="AB48" s="224"/>
      <c r="AC48" s="224"/>
      <c r="AD48" s="224"/>
      <c r="AE48" s="225"/>
      <c r="AF48" s="89"/>
      <c r="AG48" s="89"/>
      <c r="AH48" s="89"/>
      <c r="AI48" s="89"/>
      <c r="AJ48" s="89"/>
      <c r="AK48" s="89"/>
      <c r="AL48" s="89"/>
      <c r="AM48" s="89"/>
      <c r="AN48" s="89"/>
      <c r="AO48" s="89"/>
      <c r="AP48" s="89"/>
      <c r="AQ48" s="89"/>
      <c r="AR48" s="89"/>
      <c r="AS48" s="89"/>
      <c r="AT48" s="89"/>
      <c r="AU48" s="89"/>
      <c r="AV48" s="89"/>
      <c r="AW48" s="89"/>
      <c r="AX48" s="89"/>
      <c r="AY48" s="89"/>
      <c r="AZ48" s="89"/>
      <c r="BA48" s="89"/>
      <c r="BB48" s="89"/>
      <c r="BC48" s="89"/>
      <c r="BD48" s="89"/>
      <c r="BE48" s="89"/>
      <c r="BF48" s="89"/>
      <c r="BG48" s="89"/>
      <c r="BH48" s="89"/>
      <c r="BI48" s="89"/>
      <c r="BJ48" s="89"/>
      <c r="BK48" s="89"/>
      <c r="BL48" s="89"/>
      <c r="BM48" s="89"/>
      <c r="BN48" s="89"/>
      <c r="BO48" s="89"/>
      <c r="BP48" s="89"/>
      <c r="BQ48" s="89"/>
      <c r="BR48" s="89"/>
      <c r="BS48" s="89"/>
      <c r="BT48" s="89"/>
      <c r="BU48" s="89"/>
      <c r="BV48" s="89"/>
      <c r="BW48" s="89"/>
      <c r="BX48" s="89"/>
      <c r="BY48" s="89"/>
      <c r="BZ48" s="89"/>
      <c r="CA48" s="89"/>
      <c r="CB48" s="89"/>
      <c r="CC48" s="89"/>
      <c r="CD48" s="89"/>
      <c r="CE48" s="89"/>
      <c r="CF48" s="89"/>
      <c r="CG48" s="89"/>
      <c r="CH48" s="89"/>
      <c r="CI48" s="89"/>
      <c r="CJ48" s="89"/>
      <c r="CK48" s="89"/>
      <c r="CL48" s="89"/>
      <c r="CM48" s="89"/>
      <c r="CN48" s="89"/>
      <c r="CO48" s="89"/>
      <c r="CP48" s="89"/>
      <c r="CQ48" s="89"/>
      <c r="CR48" s="89"/>
      <c r="CS48" s="89"/>
      <c r="CT48" s="89"/>
      <c r="CU48" s="89"/>
      <c r="CV48" s="89"/>
      <c r="CW48" s="89"/>
      <c r="CX48" s="89"/>
      <c r="CY48" s="89"/>
      <c r="CZ48" s="89"/>
      <c r="DA48" s="89"/>
      <c r="DB48" s="89"/>
      <c r="DC48" s="89"/>
      <c r="DD48" s="89"/>
      <c r="DE48" s="89"/>
      <c r="DF48" s="89"/>
      <c r="DG48" s="89"/>
      <c r="DH48" s="89"/>
      <c r="DI48" s="89"/>
      <c r="DJ48" s="89"/>
      <c r="DK48" s="89"/>
      <c r="DL48" s="89"/>
      <c r="DM48" s="89"/>
      <c r="DN48" s="89"/>
      <c r="DO48" s="89"/>
      <c r="DP48" s="89"/>
      <c r="DQ48" s="89"/>
      <c r="DR48" s="89"/>
      <c r="DS48" s="89"/>
      <c r="DT48" s="89"/>
      <c r="DU48" s="89"/>
      <c r="DV48" s="89"/>
      <c r="DW48" s="89"/>
      <c r="DX48" s="89"/>
      <c r="DY48" s="89"/>
      <c r="DZ48" s="89"/>
      <c r="EA48" s="89"/>
      <c r="EB48" s="89"/>
      <c r="EC48" s="89"/>
      <c r="ED48" s="89"/>
      <c r="EE48" s="89"/>
      <c r="EF48" s="89"/>
      <c r="EG48" s="89"/>
      <c r="EH48" s="89"/>
      <c r="EI48" s="89"/>
      <c r="EJ48" s="89"/>
      <c r="EK48" s="89"/>
      <c r="EL48" s="89"/>
      <c r="EM48" s="89"/>
      <c r="EN48" s="89"/>
      <c r="EO48" s="89"/>
      <c r="EP48" s="89"/>
      <c r="EQ48" s="89"/>
      <c r="ER48" s="89"/>
      <c r="ES48" s="89"/>
      <c r="ET48" s="89"/>
      <c r="EU48" s="89"/>
      <c r="EV48" s="89"/>
      <c r="EW48" s="89"/>
      <c r="EX48" s="89"/>
      <c r="EY48" s="89"/>
      <c r="EZ48" s="101">
        <v>0.45</v>
      </c>
      <c r="FA48" s="89"/>
      <c r="FB48" s="89"/>
      <c r="FC48" s="89"/>
      <c r="FD48" s="89"/>
      <c r="FE48" s="89"/>
      <c r="FF48" s="89"/>
      <c r="FG48" s="89"/>
      <c r="FH48" s="89"/>
      <c r="FI48" s="89"/>
      <c r="FJ48" s="89"/>
      <c r="FK48" s="89"/>
      <c r="FL48" s="89"/>
      <c r="FM48" s="89"/>
      <c r="FN48" s="89"/>
      <c r="FO48" s="89"/>
      <c r="FP48" s="89"/>
      <c r="FQ48" s="89"/>
      <c r="FR48" s="89"/>
      <c r="FS48" s="89"/>
      <c r="FT48" s="89"/>
      <c r="FU48" s="89"/>
      <c r="FV48" s="89"/>
      <c r="FW48" s="89"/>
      <c r="FX48" s="89"/>
      <c r="FY48" s="89"/>
      <c r="FZ48" s="89"/>
      <c r="GA48" s="89"/>
      <c r="GB48" s="89"/>
      <c r="GC48" s="89"/>
      <c r="GD48" s="89"/>
      <c r="GE48" s="89"/>
      <c r="GF48" s="146"/>
      <c r="GG48" s="93"/>
      <c r="GH48" s="93"/>
      <c r="GI48" s="93"/>
      <c r="GJ48" s="93"/>
      <c r="GK48" s="146"/>
      <c r="GL48" s="93"/>
      <c r="GM48" s="93"/>
      <c r="GN48" s="93"/>
      <c r="GO48" s="93"/>
      <c r="GP48" s="89"/>
      <c r="GQ48" s="93"/>
      <c r="GR48" s="93"/>
      <c r="GS48" s="93"/>
      <c r="GT48" s="146"/>
      <c r="GU48" s="89"/>
      <c r="GV48" s="89"/>
      <c r="GW48" s="93"/>
      <c r="GX48" s="146"/>
      <c r="GY48" s="89"/>
      <c r="GZ48" s="89"/>
      <c r="HA48" s="89"/>
      <c r="HB48" s="89"/>
      <c r="HC48" s="146"/>
      <c r="HD48" s="89"/>
      <c r="HE48" s="89"/>
      <c r="HF48" s="98"/>
      <c r="HG48" s="89"/>
      <c r="HH48" s="89"/>
      <c r="HI48" s="89"/>
      <c r="HJ48" s="89"/>
      <c r="HK48" s="89"/>
      <c r="HL48" s="89"/>
      <c r="HM48" s="89"/>
      <c r="HN48" s="89"/>
      <c r="HO48" s="89"/>
      <c r="HP48" s="89"/>
      <c r="HQ48" s="89"/>
      <c r="HR48" s="89"/>
      <c r="HS48" s="89"/>
      <c r="HT48" s="89"/>
      <c r="HU48" s="89"/>
      <c r="HV48" s="89"/>
      <c r="HW48" s="89"/>
      <c r="HX48" s="89"/>
      <c r="HY48" s="89"/>
      <c r="HZ48" s="89"/>
      <c r="IA48" s="89"/>
      <c r="IB48" s="89"/>
      <c r="IC48" s="89"/>
      <c r="ID48" s="89"/>
      <c r="IE48" s="89"/>
      <c r="IF48" s="89"/>
      <c r="IG48" s="89"/>
      <c r="IH48" s="89"/>
      <c r="II48" s="89"/>
      <c r="IJ48" s="89"/>
      <c r="IK48" s="89"/>
      <c r="IL48" s="89"/>
      <c r="IM48" s="89"/>
      <c r="IN48" s="89"/>
      <c r="IO48" s="89"/>
      <c r="IP48" s="89"/>
    </row>
    <row r="49" spans="1:250" s="94" customFormat="1" ht="15.95" customHeight="1">
      <c r="A49" s="226" t="s">
        <v>1827</v>
      </c>
      <c r="B49" s="226"/>
      <c r="C49" s="226"/>
      <c r="D49" s="226"/>
      <c r="E49" s="226"/>
      <c r="F49" s="226"/>
      <c r="G49" s="226"/>
      <c r="H49" s="226"/>
      <c r="I49" s="226"/>
      <c r="J49" s="226"/>
      <c r="K49" s="226"/>
      <c r="L49" s="226"/>
      <c r="M49" s="226"/>
      <c r="N49" s="226"/>
      <c r="O49" s="226"/>
      <c r="P49" s="226"/>
      <c r="Q49" s="226"/>
      <c r="R49" s="226"/>
      <c r="S49" s="226"/>
      <c r="T49" s="226"/>
      <c r="U49" s="226"/>
      <c r="V49" s="226"/>
      <c r="W49" s="226" t="s">
        <v>1786</v>
      </c>
      <c r="X49" s="226"/>
      <c r="Y49" s="226"/>
      <c r="Z49" s="226"/>
      <c r="AA49" s="226"/>
      <c r="AB49" s="226"/>
      <c r="AC49" s="226"/>
      <c r="AD49" s="226"/>
      <c r="AE49" s="226"/>
      <c r="AF49" s="89"/>
      <c r="AG49" s="89"/>
      <c r="AH49" s="89"/>
      <c r="AI49" s="89"/>
      <c r="AJ49" s="89"/>
      <c r="AK49" s="89"/>
      <c r="AL49" s="89"/>
      <c r="AM49" s="89"/>
      <c r="AN49" s="89"/>
      <c r="AO49" s="89"/>
      <c r="AP49" s="89"/>
      <c r="AQ49" s="89"/>
      <c r="AR49" s="89"/>
      <c r="AS49" s="89"/>
      <c r="AT49" s="89"/>
      <c r="AU49" s="89"/>
      <c r="AV49" s="89"/>
      <c r="AW49" s="89"/>
      <c r="AX49" s="89"/>
      <c r="AY49" s="89"/>
      <c r="AZ49" s="89"/>
      <c r="BA49" s="89"/>
      <c r="BB49" s="89"/>
      <c r="BC49" s="89"/>
      <c r="BD49" s="89"/>
      <c r="BE49" s="89"/>
      <c r="BF49" s="89"/>
      <c r="BG49" s="89"/>
      <c r="BH49" s="89"/>
      <c r="BI49" s="89"/>
      <c r="BJ49" s="89"/>
      <c r="BK49" s="89"/>
      <c r="BL49" s="89"/>
      <c r="BM49" s="89"/>
      <c r="BN49" s="89"/>
      <c r="BO49" s="89"/>
      <c r="BP49" s="89"/>
      <c r="BQ49" s="89"/>
      <c r="BR49" s="89"/>
      <c r="BS49" s="89"/>
      <c r="BT49" s="89"/>
      <c r="BU49" s="89"/>
      <c r="BV49" s="89"/>
      <c r="BW49" s="89"/>
      <c r="BX49" s="89"/>
      <c r="BY49" s="89"/>
      <c r="BZ49" s="89"/>
      <c r="CA49" s="89"/>
      <c r="CB49" s="89"/>
      <c r="CC49" s="89"/>
      <c r="CD49" s="89"/>
      <c r="CE49" s="89"/>
      <c r="CF49" s="89"/>
      <c r="CG49" s="89"/>
      <c r="CH49" s="89"/>
      <c r="CI49" s="89"/>
      <c r="CJ49" s="89"/>
      <c r="CK49" s="89"/>
      <c r="CL49" s="89"/>
      <c r="CM49" s="89"/>
      <c r="CN49" s="89"/>
      <c r="CO49" s="89"/>
      <c r="CP49" s="89"/>
      <c r="CQ49" s="89"/>
      <c r="CR49" s="89"/>
      <c r="CS49" s="89"/>
      <c r="CT49" s="89"/>
      <c r="CU49" s="89"/>
      <c r="CV49" s="89"/>
      <c r="CW49" s="89"/>
      <c r="CX49" s="89"/>
      <c r="CY49" s="89"/>
      <c r="CZ49" s="89"/>
      <c r="DA49" s="89"/>
      <c r="DB49" s="89"/>
      <c r="DC49" s="89"/>
      <c r="DD49" s="89"/>
      <c r="DE49" s="89"/>
      <c r="DF49" s="89"/>
      <c r="DG49" s="89"/>
      <c r="DH49" s="89"/>
      <c r="DI49" s="89"/>
      <c r="DJ49" s="89"/>
      <c r="DK49" s="89"/>
      <c r="DL49" s="89"/>
      <c r="DM49" s="89"/>
      <c r="DN49" s="89"/>
      <c r="DO49" s="89"/>
      <c r="DP49" s="89"/>
      <c r="DQ49" s="89"/>
      <c r="DR49" s="89"/>
      <c r="DS49" s="89"/>
      <c r="DT49" s="89"/>
      <c r="DU49" s="89"/>
      <c r="DV49" s="89"/>
      <c r="DW49" s="89"/>
      <c r="DX49" s="89"/>
      <c r="DY49" s="89"/>
      <c r="DZ49" s="89"/>
      <c r="EA49" s="89"/>
      <c r="EB49" s="89"/>
      <c r="EC49" s="89"/>
      <c r="ED49" s="89"/>
      <c r="EE49" s="89"/>
      <c r="EF49" s="89"/>
      <c r="EG49" s="89"/>
      <c r="EH49" s="89"/>
      <c r="EI49" s="89"/>
      <c r="EJ49" s="89"/>
      <c r="EK49" s="89"/>
      <c r="EL49" s="89"/>
      <c r="EM49" s="89"/>
      <c r="EN49" s="89"/>
      <c r="EO49" s="89"/>
      <c r="EP49" s="89"/>
      <c r="EQ49" s="89"/>
      <c r="ER49" s="89"/>
      <c r="ES49" s="89"/>
      <c r="ET49" s="89"/>
      <c r="EU49" s="89"/>
      <c r="EV49" s="89"/>
      <c r="EW49" s="89"/>
      <c r="EX49" s="89"/>
      <c r="EY49" s="89"/>
      <c r="EZ49" s="101">
        <v>0.46</v>
      </c>
      <c r="FA49" s="89"/>
      <c r="FB49" s="89"/>
      <c r="FC49" s="89"/>
      <c r="FD49" s="89"/>
      <c r="FE49" s="89"/>
      <c r="FF49" s="89"/>
      <c r="FG49" s="89"/>
      <c r="FH49" s="89"/>
      <c r="FI49" s="89"/>
      <c r="FJ49" s="89"/>
      <c r="FK49" s="89"/>
      <c r="FL49" s="89"/>
      <c r="FM49" s="89"/>
      <c r="FN49" s="89"/>
      <c r="FO49" s="89"/>
      <c r="FP49" s="89"/>
      <c r="FQ49" s="89"/>
      <c r="FR49" s="89"/>
      <c r="FS49" s="89"/>
      <c r="FT49" s="89"/>
      <c r="FU49" s="89"/>
      <c r="FV49" s="89"/>
      <c r="FW49" s="89"/>
      <c r="FX49" s="89"/>
      <c r="FY49" s="89"/>
      <c r="FZ49" s="89"/>
      <c r="GA49" s="89"/>
      <c r="GB49" s="89"/>
      <c r="GC49" s="89"/>
      <c r="GD49" s="89"/>
      <c r="GE49" s="89"/>
      <c r="GF49" s="146"/>
      <c r="GG49" s="93"/>
      <c r="GH49" s="93"/>
      <c r="GI49" s="93"/>
      <c r="GJ49" s="93"/>
      <c r="GK49" s="146"/>
      <c r="GL49" s="93"/>
      <c r="GM49" s="93"/>
      <c r="GN49" s="93"/>
      <c r="GO49" s="93"/>
      <c r="GP49" s="89"/>
      <c r="GQ49" s="93"/>
      <c r="GR49" s="93"/>
      <c r="GS49" s="93"/>
      <c r="GT49" s="146"/>
      <c r="GU49" s="89"/>
      <c r="GV49" s="89"/>
      <c r="GW49" s="93"/>
      <c r="GX49" s="146"/>
      <c r="GY49" s="89"/>
      <c r="GZ49" s="89"/>
      <c r="HA49" s="89"/>
      <c r="HB49" s="89"/>
      <c r="HC49" s="146"/>
      <c r="HD49" s="89"/>
      <c r="HE49" s="89"/>
      <c r="HF49" s="98"/>
      <c r="HG49" s="89"/>
      <c r="HH49" s="89"/>
      <c r="HI49" s="89"/>
      <c r="HJ49" s="89"/>
      <c r="HK49" s="89"/>
      <c r="HL49" s="89"/>
      <c r="HM49" s="89"/>
      <c r="HN49" s="89"/>
      <c r="HO49" s="89"/>
      <c r="HP49" s="89"/>
      <c r="HQ49" s="89"/>
      <c r="HR49" s="89"/>
      <c r="HS49" s="89"/>
      <c r="HT49" s="89"/>
      <c r="HU49" s="89"/>
      <c r="HV49" s="89"/>
      <c r="HW49" s="89"/>
      <c r="HX49" s="89"/>
      <c r="HY49" s="89"/>
      <c r="HZ49" s="89"/>
      <c r="IA49" s="89"/>
      <c r="IB49" s="89"/>
      <c r="IC49" s="89"/>
      <c r="ID49" s="89"/>
      <c r="IE49" s="89"/>
      <c r="IF49" s="89"/>
      <c r="IG49" s="89"/>
      <c r="IH49" s="89"/>
      <c r="II49" s="89"/>
      <c r="IJ49" s="89"/>
      <c r="IK49" s="89"/>
      <c r="IL49" s="89"/>
      <c r="IM49" s="89"/>
      <c r="IN49" s="89"/>
      <c r="IO49" s="89"/>
      <c r="IP49" s="89"/>
    </row>
    <row r="50" spans="1:250" s="94" customFormat="1" ht="24.95" customHeight="1">
      <c r="A50" s="246" t="s">
        <v>1787</v>
      </c>
      <c r="B50" s="247"/>
      <c r="C50" s="247"/>
      <c r="D50" s="247"/>
      <c r="E50" s="247"/>
      <c r="F50" s="247"/>
      <c r="G50" s="247"/>
      <c r="H50" s="247"/>
      <c r="I50" s="247"/>
      <c r="J50" s="247"/>
      <c r="K50" s="247"/>
      <c r="L50" s="247"/>
      <c r="M50" s="247"/>
      <c r="N50" s="247"/>
      <c r="O50" s="247"/>
      <c r="P50" s="247"/>
      <c r="Q50" s="247"/>
      <c r="R50" s="247"/>
      <c r="S50" s="247"/>
      <c r="T50" s="247"/>
      <c r="U50" s="247"/>
      <c r="V50" s="248"/>
      <c r="W50" s="389"/>
      <c r="X50" s="390"/>
      <c r="Y50" s="390"/>
      <c r="Z50" s="390"/>
      <c r="AA50" s="390"/>
      <c r="AB50" s="390"/>
      <c r="AC50" s="390"/>
      <c r="AD50" s="390"/>
      <c r="AE50" s="391"/>
      <c r="AF50" s="89"/>
      <c r="AG50" s="89"/>
      <c r="AH50" s="89"/>
      <c r="AI50" s="89"/>
      <c r="AJ50" s="89"/>
      <c r="AK50" s="89"/>
      <c r="AL50" s="89"/>
      <c r="AM50" s="89"/>
      <c r="AN50" s="89"/>
      <c r="AO50" s="89"/>
      <c r="AP50" s="89"/>
      <c r="AQ50" s="89"/>
      <c r="AR50" s="89"/>
      <c r="AS50" s="89"/>
      <c r="AT50" s="89"/>
      <c r="AU50" s="89"/>
      <c r="AV50" s="89"/>
      <c r="AW50" s="89"/>
      <c r="AX50" s="89"/>
      <c r="AY50" s="89"/>
      <c r="AZ50" s="89"/>
      <c r="BA50" s="89"/>
      <c r="BB50" s="89"/>
      <c r="BC50" s="89"/>
      <c r="BD50" s="89"/>
      <c r="BE50" s="89"/>
      <c r="BF50" s="89"/>
      <c r="BG50" s="89"/>
      <c r="BH50" s="89"/>
      <c r="BI50" s="89"/>
      <c r="BJ50" s="89"/>
      <c r="BK50" s="89"/>
      <c r="BL50" s="89"/>
      <c r="BM50" s="89"/>
      <c r="BN50" s="89"/>
      <c r="BO50" s="89"/>
      <c r="BP50" s="89"/>
      <c r="BQ50" s="89"/>
      <c r="BR50" s="89"/>
      <c r="BS50" s="89"/>
      <c r="BT50" s="89"/>
      <c r="BU50" s="89"/>
      <c r="BV50" s="89"/>
      <c r="BW50" s="89"/>
      <c r="BX50" s="89"/>
      <c r="BY50" s="89"/>
      <c r="BZ50" s="89"/>
      <c r="CA50" s="89"/>
      <c r="CB50" s="89"/>
      <c r="CC50" s="89"/>
      <c r="CD50" s="89"/>
      <c r="CE50" s="89"/>
      <c r="CF50" s="89"/>
      <c r="CG50" s="89"/>
      <c r="CH50" s="89"/>
      <c r="CI50" s="89"/>
      <c r="CJ50" s="89"/>
      <c r="CK50" s="89"/>
      <c r="CL50" s="89"/>
      <c r="CM50" s="89"/>
      <c r="CN50" s="89"/>
      <c r="CO50" s="89"/>
      <c r="CP50" s="89"/>
      <c r="CQ50" s="89"/>
      <c r="CR50" s="89"/>
      <c r="CS50" s="89"/>
      <c r="CT50" s="89"/>
      <c r="CU50" s="89"/>
      <c r="CV50" s="89"/>
      <c r="CW50" s="89"/>
      <c r="CX50" s="89"/>
      <c r="CY50" s="89"/>
      <c r="CZ50" s="89"/>
      <c r="DA50" s="89"/>
      <c r="DB50" s="89"/>
      <c r="DC50" s="89"/>
      <c r="DD50" s="89"/>
      <c r="DE50" s="89"/>
      <c r="DF50" s="89"/>
      <c r="DG50" s="89"/>
      <c r="DH50" s="89"/>
      <c r="DI50" s="89"/>
      <c r="DJ50" s="89"/>
      <c r="DK50" s="89"/>
      <c r="DL50" s="89"/>
      <c r="DM50" s="89"/>
      <c r="DN50" s="89"/>
      <c r="DO50" s="89"/>
      <c r="DP50" s="89"/>
      <c r="DQ50" s="89"/>
      <c r="DR50" s="89"/>
      <c r="DS50" s="89"/>
      <c r="DT50" s="89"/>
      <c r="DU50" s="89"/>
      <c r="DV50" s="89"/>
      <c r="DW50" s="89"/>
      <c r="DX50" s="89"/>
      <c r="DY50" s="89"/>
      <c r="DZ50" s="89"/>
      <c r="EA50" s="89"/>
      <c r="EB50" s="89"/>
      <c r="EC50" s="89"/>
      <c r="ED50" s="89"/>
      <c r="EE50" s="89"/>
      <c r="EF50" s="89"/>
      <c r="EG50" s="89"/>
      <c r="EH50" s="89"/>
      <c r="EI50" s="89"/>
      <c r="EJ50" s="89"/>
      <c r="EK50" s="89"/>
      <c r="EL50" s="89"/>
      <c r="EM50" s="89"/>
      <c r="EN50" s="89"/>
      <c r="EO50" s="89"/>
      <c r="EP50" s="89"/>
      <c r="EQ50" s="89"/>
      <c r="ER50" s="89"/>
      <c r="ES50" s="89"/>
      <c r="ET50" s="89"/>
      <c r="EU50" s="89"/>
      <c r="EV50" s="89"/>
      <c r="EW50" s="89"/>
      <c r="EX50" s="89"/>
      <c r="EY50" s="89"/>
      <c r="EZ50" s="101">
        <v>0.47</v>
      </c>
      <c r="FA50" s="89"/>
      <c r="FB50" s="89"/>
      <c r="FC50" s="89"/>
      <c r="FD50" s="89"/>
      <c r="FE50" s="89"/>
      <c r="FF50" s="89"/>
      <c r="FG50" s="89"/>
      <c r="FH50" s="89"/>
      <c r="FI50" s="89"/>
      <c r="FJ50" s="89"/>
      <c r="FK50" s="89"/>
      <c r="FL50" s="89"/>
      <c r="FM50" s="89"/>
      <c r="FN50" s="89"/>
      <c r="FO50" s="89"/>
      <c r="FP50" s="89"/>
      <c r="FQ50" s="89"/>
      <c r="FR50" s="89"/>
      <c r="FS50" s="89"/>
      <c r="FT50" s="89"/>
      <c r="FU50" s="89"/>
      <c r="FV50" s="89"/>
      <c r="FW50" s="89"/>
      <c r="FX50" s="89"/>
      <c r="FY50" s="89"/>
      <c r="FZ50" s="89"/>
      <c r="GA50" s="89"/>
      <c r="GB50" s="89"/>
      <c r="GC50" s="89"/>
      <c r="GD50" s="89"/>
      <c r="GE50" s="89"/>
      <c r="GF50" s="146"/>
      <c r="GG50" s="93"/>
      <c r="GH50" s="93"/>
      <c r="GI50" s="93"/>
      <c r="GJ50" s="93"/>
      <c r="GK50" s="146"/>
      <c r="GL50" s="93"/>
      <c r="GM50" s="93"/>
      <c r="GN50" s="93"/>
      <c r="GO50" s="93"/>
      <c r="GP50" s="89"/>
      <c r="GQ50" s="93"/>
      <c r="GR50" s="93"/>
      <c r="GS50" s="93"/>
      <c r="GT50" s="146"/>
      <c r="GU50" s="89"/>
      <c r="GV50" s="89"/>
      <c r="GW50" s="93"/>
      <c r="GX50" s="146"/>
      <c r="GY50" s="89"/>
      <c r="GZ50" s="89"/>
      <c r="HA50" s="89"/>
      <c r="HB50" s="89"/>
      <c r="HC50" s="146"/>
      <c r="HD50" s="89"/>
      <c r="HE50" s="89"/>
      <c r="HF50" s="98"/>
      <c r="HG50" s="89"/>
      <c r="HH50" s="89"/>
      <c r="HI50" s="89"/>
      <c r="HJ50" s="89"/>
      <c r="HK50" s="89"/>
      <c r="HL50" s="89"/>
      <c r="HM50" s="89"/>
      <c r="HN50" s="89"/>
      <c r="HO50" s="89"/>
      <c r="HP50" s="89"/>
      <c r="HQ50" s="89"/>
      <c r="HR50" s="89"/>
      <c r="HS50" s="89"/>
      <c r="HT50" s="89"/>
      <c r="HU50" s="89"/>
      <c r="HV50" s="89"/>
      <c r="HW50" s="89"/>
      <c r="HX50" s="89"/>
      <c r="HY50" s="89"/>
      <c r="HZ50" s="89"/>
      <c r="IA50" s="89"/>
      <c r="IB50" s="89"/>
      <c r="IC50" s="89"/>
      <c r="ID50" s="89"/>
      <c r="IE50" s="89"/>
      <c r="IF50" s="89"/>
      <c r="IG50" s="89"/>
      <c r="IH50" s="89"/>
      <c r="II50" s="89"/>
      <c r="IJ50" s="89"/>
      <c r="IK50" s="89"/>
      <c r="IL50" s="89"/>
      <c r="IM50" s="89"/>
      <c r="IN50" s="89"/>
      <c r="IO50" s="89"/>
      <c r="IP50" s="89"/>
    </row>
    <row r="51" spans="1:250" s="94" customFormat="1" ht="34.5" customHeight="1">
      <c r="A51" s="499" t="s">
        <v>1866</v>
      </c>
      <c r="B51" s="500"/>
      <c r="C51" s="500"/>
      <c r="D51" s="500"/>
      <c r="E51" s="500"/>
      <c r="F51" s="500"/>
      <c r="G51" s="500"/>
      <c r="H51" s="500"/>
      <c r="I51" s="347"/>
      <c r="J51" s="347"/>
      <c r="K51" s="347"/>
      <c r="L51" s="347"/>
      <c r="M51" s="347"/>
      <c r="N51" s="347"/>
      <c r="O51" s="347"/>
      <c r="P51" s="347"/>
      <c r="Q51" s="347"/>
      <c r="R51" s="347"/>
      <c r="S51" s="347"/>
      <c r="T51" s="347"/>
      <c r="U51" s="347"/>
      <c r="V51" s="348"/>
      <c r="W51" s="389"/>
      <c r="X51" s="390"/>
      <c r="Y51" s="390"/>
      <c r="Z51" s="390"/>
      <c r="AA51" s="390"/>
      <c r="AB51" s="390"/>
      <c r="AC51" s="390"/>
      <c r="AD51" s="390"/>
      <c r="AE51" s="391"/>
      <c r="AF51" s="89"/>
      <c r="AG51" s="89"/>
      <c r="AH51" s="89"/>
      <c r="AI51" s="89"/>
      <c r="AJ51" s="89"/>
      <c r="AK51" s="89"/>
      <c r="AL51" s="89"/>
      <c r="AM51" s="89"/>
      <c r="AN51" s="89"/>
      <c r="AO51" s="89"/>
      <c r="AP51" s="89"/>
      <c r="AQ51" s="89"/>
      <c r="AR51" s="89"/>
      <c r="AS51" s="89"/>
      <c r="AT51" s="89"/>
      <c r="AU51" s="89"/>
      <c r="AV51" s="89"/>
      <c r="AW51" s="89"/>
      <c r="AX51" s="89"/>
      <c r="AY51" s="89"/>
      <c r="AZ51" s="89"/>
      <c r="BA51" s="89"/>
      <c r="BB51" s="89"/>
      <c r="BC51" s="89"/>
      <c r="BD51" s="89"/>
      <c r="BE51" s="89"/>
      <c r="BF51" s="89"/>
      <c r="BG51" s="89"/>
      <c r="BH51" s="89"/>
      <c r="BI51" s="89"/>
      <c r="BJ51" s="89"/>
      <c r="BK51" s="89"/>
      <c r="BL51" s="89"/>
      <c r="BM51" s="89"/>
      <c r="BN51" s="89"/>
      <c r="BO51" s="89"/>
      <c r="BP51" s="89"/>
      <c r="BQ51" s="89"/>
      <c r="BR51" s="89"/>
      <c r="BS51" s="89"/>
      <c r="BT51" s="89"/>
      <c r="BU51" s="89"/>
      <c r="BV51" s="89"/>
      <c r="BW51" s="89"/>
      <c r="BX51" s="89"/>
      <c r="BY51" s="89"/>
      <c r="BZ51" s="89"/>
      <c r="CA51" s="89"/>
      <c r="CB51" s="89"/>
      <c r="CC51" s="89"/>
      <c r="CD51" s="89"/>
      <c r="CE51" s="89"/>
      <c r="CF51" s="89"/>
      <c r="CG51" s="89"/>
      <c r="CH51" s="89"/>
      <c r="CI51" s="89"/>
      <c r="CJ51" s="89"/>
      <c r="CK51" s="89"/>
      <c r="CL51" s="89"/>
      <c r="CM51" s="89"/>
      <c r="CN51" s="89"/>
      <c r="CO51" s="89"/>
      <c r="CP51" s="89"/>
      <c r="CQ51" s="89"/>
      <c r="CR51" s="89"/>
      <c r="CS51" s="89"/>
      <c r="CT51" s="89"/>
      <c r="CU51" s="89"/>
      <c r="CV51" s="89"/>
      <c r="CW51" s="89"/>
      <c r="CX51" s="89"/>
      <c r="CY51" s="89"/>
      <c r="CZ51" s="89"/>
      <c r="DA51" s="89"/>
      <c r="DB51" s="89"/>
      <c r="DC51" s="89"/>
      <c r="DD51" s="89"/>
      <c r="DE51" s="89"/>
      <c r="DF51" s="89"/>
      <c r="DG51" s="89"/>
      <c r="DH51" s="89"/>
      <c r="DI51" s="89"/>
      <c r="DJ51" s="89"/>
      <c r="DK51" s="89"/>
      <c r="DL51" s="89"/>
      <c r="DM51" s="89"/>
      <c r="DN51" s="89"/>
      <c r="DO51" s="89"/>
      <c r="DP51" s="89"/>
      <c r="DQ51" s="89"/>
      <c r="DR51" s="89"/>
      <c r="DS51" s="89"/>
      <c r="DT51" s="89"/>
      <c r="DU51" s="89"/>
      <c r="DV51" s="89"/>
      <c r="DW51" s="89"/>
      <c r="DX51" s="89"/>
      <c r="DY51" s="89"/>
      <c r="DZ51" s="89"/>
      <c r="EA51" s="89"/>
      <c r="EB51" s="89"/>
      <c r="EC51" s="89"/>
      <c r="ED51" s="89"/>
      <c r="EE51" s="89"/>
      <c r="EF51" s="89"/>
      <c r="EG51" s="89"/>
      <c r="EH51" s="89"/>
      <c r="EI51" s="89"/>
      <c r="EJ51" s="89"/>
      <c r="EK51" s="89"/>
      <c r="EL51" s="89"/>
      <c r="EM51" s="89"/>
      <c r="EN51" s="89"/>
      <c r="EO51" s="89"/>
      <c r="EP51" s="89"/>
      <c r="EQ51" s="89"/>
      <c r="ER51" s="89"/>
      <c r="ES51" s="89"/>
      <c r="ET51" s="89"/>
      <c r="EU51" s="89"/>
      <c r="EV51" s="89"/>
      <c r="EW51" s="89"/>
      <c r="EX51" s="89"/>
      <c r="EY51" s="89"/>
      <c r="EZ51" s="101">
        <v>0.48</v>
      </c>
      <c r="FA51" s="89"/>
      <c r="FB51" s="89"/>
      <c r="FC51" s="89"/>
      <c r="FD51" s="89"/>
      <c r="FE51" s="89"/>
      <c r="FF51" s="89"/>
      <c r="FG51" s="89"/>
      <c r="FH51" s="89"/>
      <c r="FI51" s="89"/>
      <c r="FJ51" s="89"/>
      <c r="FK51" s="89"/>
      <c r="FL51" s="89"/>
      <c r="FM51" s="89"/>
      <c r="FN51" s="89"/>
      <c r="FO51" s="89"/>
      <c r="FP51" s="89"/>
      <c r="FQ51" s="89"/>
      <c r="FR51" s="89"/>
      <c r="FS51" s="89"/>
      <c r="FT51" s="89"/>
      <c r="FU51" s="89"/>
      <c r="FV51" s="89"/>
      <c r="FW51" s="89"/>
      <c r="FX51" s="89"/>
      <c r="FY51" s="89"/>
      <c r="FZ51" s="89"/>
      <c r="GA51" s="89"/>
      <c r="GB51" s="89"/>
      <c r="GC51" s="89"/>
      <c r="GD51" s="89"/>
      <c r="GE51" s="89"/>
      <c r="GF51" s="146"/>
      <c r="GG51" s="93"/>
      <c r="GH51" s="93"/>
      <c r="GI51" s="93"/>
      <c r="GJ51" s="93"/>
      <c r="GK51" s="146"/>
      <c r="GL51" s="93"/>
      <c r="GM51" s="93"/>
      <c r="GN51" s="93"/>
      <c r="GO51" s="93"/>
      <c r="GP51" s="89"/>
      <c r="GQ51" s="93"/>
      <c r="GR51" s="93"/>
      <c r="GS51" s="93"/>
      <c r="GT51" s="146"/>
      <c r="GU51" s="89"/>
      <c r="GV51" s="89"/>
      <c r="GW51" s="93"/>
      <c r="GX51" s="146"/>
      <c r="GY51" s="89"/>
      <c r="GZ51" s="89"/>
      <c r="HA51" s="89"/>
      <c r="HB51" s="89"/>
      <c r="HC51" s="146"/>
      <c r="HD51" s="89"/>
      <c r="HE51" s="89"/>
      <c r="HF51" s="98"/>
      <c r="HG51" s="89"/>
      <c r="HH51" s="89"/>
      <c r="HI51" s="89"/>
      <c r="HJ51" s="89"/>
      <c r="HK51" s="89"/>
      <c r="HL51" s="89"/>
      <c r="HM51" s="89"/>
      <c r="HN51" s="89"/>
      <c r="HO51" s="89"/>
      <c r="HP51" s="89"/>
      <c r="HQ51" s="89"/>
      <c r="HR51" s="89"/>
      <c r="HS51" s="89"/>
      <c r="HT51" s="89"/>
      <c r="HU51" s="89"/>
      <c r="HV51" s="89"/>
      <c r="HW51" s="89"/>
      <c r="HX51" s="89"/>
      <c r="HY51" s="89"/>
      <c r="HZ51" s="89"/>
      <c r="IA51" s="89"/>
      <c r="IB51" s="89"/>
      <c r="IC51" s="89"/>
      <c r="ID51" s="89"/>
      <c r="IE51" s="89"/>
      <c r="IF51" s="89"/>
      <c r="IG51" s="89"/>
      <c r="IH51" s="89"/>
      <c r="II51" s="89"/>
      <c r="IJ51" s="89"/>
      <c r="IK51" s="89"/>
      <c r="IL51" s="89"/>
      <c r="IM51" s="89"/>
      <c r="IN51" s="89"/>
      <c r="IO51" s="89"/>
      <c r="IP51" s="89"/>
    </row>
    <row r="52" spans="1:250" s="94" customFormat="1" ht="24.95" customHeight="1">
      <c r="A52" s="243" t="s">
        <v>1788</v>
      </c>
      <c r="B52" s="244"/>
      <c r="C52" s="244"/>
      <c r="D52" s="244"/>
      <c r="E52" s="244"/>
      <c r="F52" s="244"/>
      <c r="G52" s="244"/>
      <c r="H52" s="244"/>
      <c r="I52" s="244"/>
      <c r="J52" s="244"/>
      <c r="K52" s="244"/>
      <c r="L52" s="244"/>
      <c r="M52" s="244"/>
      <c r="N52" s="244"/>
      <c r="O52" s="244"/>
      <c r="P52" s="244"/>
      <c r="Q52" s="244"/>
      <c r="R52" s="244"/>
      <c r="S52" s="244"/>
      <c r="T52" s="244"/>
      <c r="U52" s="244"/>
      <c r="V52" s="245"/>
      <c r="W52" s="403">
        <f>SUM(W50:AE51)</f>
        <v>0</v>
      </c>
      <c r="X52" s="404"/>
      <c r="Y52" s="404"/>
      <c r="Z52" s="404"/>
      <c r="AA52" s="404"/>
      <c r="AB52" s="404"/>
      <c r="AC52" s="404"/>
      <c r="AD52" s="404"/>
      <c r="AE52" s="405"/>
      <c r="AF52" s="89"/>
      <c r="AG52" s="89"/>
      <c r="AH52" s="89"/>
      <c r="AI52" s="89"/>
      <c r="AJ52" s="89"/>
      <c r="AK52" s="89"/>
      <c r="AL52" s="89"/>
      <c r="AM52" s="89"/>
      <c r="AN52" s="89"/>
      <c r="AO52" s="89"/>
      <c r="AP52" s="89"/>
      <c r="AQ52" s="89"/>
      <c r="AR52" s="89"/>
      <c r="AS52" s="89"/>
      <c r="AT52" s="89"/>
      <c r="AU52" s="89"/>
      <c r="AV52" s="89"/>
      <c r="AW52" s="89"/>
      <c r="AX52" s="89"/>
      <c r="AY52" s="89"/>
      <c r="AZ52" s="89"/>
      <c r="BA52" s="89"/>
      <c r="BB52" s="89"/>
      <c r="BC52" s="89"/>
      <c r="BD52" s="89"/>
      <c r="BE52" s="89"/>
      <c r="BF52" s="89"/>
      <c r="BG52" s="89"/>
      <c r="BH52" s="89"/>
      <c r="BI52" s="89"/>
      <c r="BJ52" s="89"/>
      <c r="BK52" s="89"/>
      <c r="BL52" s="89"/>
      <c r="BM52" s="89"/>
      <c r="BN52" s="89"/>
      <c r="BO52" s="89"/>
      <c r="BP52" s="89"/>
      <c r="BQ52" s="89"/>
      <c r="BR52" s="89"/>
      <c r="BS52" s="89"/>
      <c r="BT52" s="89"/>
      <c r="BU52" s="89"/>
      <c r="BV52" s="89"/>
      <c r="BW52" s="89"/>
      <c r="BX52" s="89"/>
      <c r="BY52" s="89"/>
      <c r="BZ52" s="89"/>
      <c r="CA52" s="89"/>
      <c r="CB52" s="89"/>
      <c r="CC52" s="89"/>
      <c r="CD52" s="89"/>
      <c r="CE52" s="89"/>
      <c r="CF52" s="89"/>
      <c r="CG52" s="89"/>
      <c r="CH52" s="89"/>
      <c r="CI52" s="89"/>
      <c r="CJ52" s="89"/>
      <c r="CK52" s="89"/>
      <c r="CL52" s="89"/>
      <c r="CM52" s="89"/>
      <c r="CN52" s="89"/>
      <c r="CO52" s="89"/>
      <c r="CP52" s="89"/>
      <c r="CQ52" s="89"/>
      <c r="CR52" s="89"/>
      <c r="CS52" s="89"/>
      <c r="CT52" s="89"/>
      <c r="CU52" s="89"/>
      <c r="CV52" s="89"/>
      <c r="CW52" s="89"/>
      <c r="CX52" s="89"/>
      <c r="CY52" s="89"/>
      <c r="CZ52" s="89"/>
      <c r="DA52" s="89"/>
      <c r="DB52" s="89"/>
      <c r="DC52" s="89"/>
      <c r="DD52" s="89"/>
      <c r="DE52" s="89"/>
      <c r="DF52" s="89"/>
      <c r="DG52" s="89"/>
      <c r="DH52" s="89"/>
      <c r="DI52" s="89"/>
      <c r="DJ52" s="89"/>
      <c r="DK52" s="89"/>
      <c r="DL52" s="89"/>
      <c r="DM52" s="89"/>
      <c r="DN52" s="89"/>
      <c r="DO52" s="89"/>
      <c r="DP52" s="89"/>
      <c r="DQ52" s="89"/>
      <c r="DR52" s="89"/>
      <c r="DS52" s="89"/>
      <c r="DT52" s="89"/>
      <c r="DU52" s="89"/>
      <c r="DV52" s="89"/>
      <c r="DW52" s="89"/>
      <c r="DX52" s="89"/>
      <c r="DY52" s="89"/>
      <c r="DZ52" s="89"/>
      <c r="EA52" s="89"/>
      <c r="EB52" s="89"/>
      <c r="EC52" s="89"/>
      <c r="ED52" s="89"/>
      <c r="EE52" s="89"/>
      <c r="EF52" s="89"/>
      <c r="EG52" s="89"/>
      <c r="EH52" s="89"/>
      <c r="EI52" s="89"/>
      <c r="EJ52" s="89"/>
      <c r="EK52" s="89"/>
      <c r="EL52" s="89"/>
      <c r="EM52" s="89"/>
      <c r="EN52" s="89"/>
      <c r="EO52" s="89"/>
      <c r="EP52" s="89"/>
      <c r="EQ52" s="89"/>
      <c r="ER52" s="89"/>
      <c r="ES52" s="89"/>
      <c r="ET52" s="89"/>
      <c r="EU52" s="89"/>
      <c r="EV52" s="89"/>
      <c r="EW52" s="89"/>
      <c r="EX52" s="89"/>
      <c r="EY52" s="89"/>
      <c r="EZ52" s="101">
        <v>0.49</v>
      </c>
      <c r="FA52" s="89"/>
      <c r="FB52" s="89"/>
      <c r="FC52" s="89"/>
      <c r="FD52" s="89"/>
      <c r="FE52" s="89"/>
      <c r="FF52" s="89"/>
      <c r="FG52" s="89"/>
      <c r="FH52" s="89"/>
      <c r="FI52" s="89"/>
      <c r="FJ52" s="89"/>
      <c r="FK52" s="89"/>
      <c r="FL52" s="89"/>
      <c r="FM52" s="89"/>
      <c r="FN52" s="89"/>
      <c r="FO52" s="89"/>
      <c r="FP52" s="89"/>
      <c r="FQ52" s="89"/>
      <c r="FR52" s="89"/>
      <c r="FS52" s="89"/>
      <c r="FT52" s="89"/>
      <c r="FU52" s="89"/>
      <c r="FV52" s="89"/>
      <c r="FW52" s="89"/>
      <c r="FX52" s="89"/>
      <c r="FY52" s="89"/>
      <c r="FZ52" s="89"/>
      <c r="GA52" s="89"/>
      <c r="GB52" s="89"/>
      <c r="GC52" s="89"/>
      <c r="GD52" s="89"/>
      <c r="GE52" s="89"/>
      <c r="GF52" s="146"/>
      <c r="GG52" s="93"/>
      <c r="GH52" s="93"/>
      <c r="GI52" s="93"/>
      <c r="GJ52" s="93"/>
      <c r="GK52" s="146"/>
      <c r="GL52" s="93"/>
      <c r="GM52" s="93"/>
      <c r="GN52" s="93"/>
      <c r="GO52" s="93"/>
      <c r="GP52" s="89"/>
      <c r="GQ52" s="93"/>
      <c r="GR52" s="93"/>
      <c r="GS52" s="93"/>
      <c r="GT52" s="146"/>
      <c r="GU52" s="89"/>
      <c r="GV52" s="89"/>
      <c r="GW52" s="93"/>
      <c r="GX52" s="146"/>
      <c r="GY52" s="89"/>
      <c r="GZ52" s="89"/>
      <c r="HA52" s="89"/>
      <c r="HB52" s="89"/>
      <c r="HC52" s="146"/>
      <c r="HD52" s="89"/>
      <c r="HE52" s="89"/>
      <c r="HF52" s="98"/>
      <c r="HG52" s="89"/>
      <c r="HH52" s="89"/>
      <c r="HI52" s="89"/>
      <c r="HJ52" s="89"/>
      <c r="HK52" s="89"/>
      <c r="HL52" s="89"/>
      <c r="HM52" s="89"/>
      <c r="HN52" s="89"/>
      <c r="HO52" s="89"/>
      <c r="HP52" s="89"/>
      <c r="HQ52" s="89"/>
      <c r="HR52" s="89"/>
      <c r="HS52" s="89"/>
      <c r="HT52" s="89"/>
      <c r="HU52" s="89"/>
      <c r="HV52" s="89"/>
      <c r="HW52" s="89"/>
      <c r="HX52" s="89"/>
      <c r="HY52" s="89"/>
      <c r="HZ52" s="89"/>
      <c r="IA52" s="89"/>
      <c r="IB52" s="89"/>
      <c r="IC52" s="89"/>
      <c r="ID52" s="89"/>
      <c r="IE52" s="89"/>
      <c r="IF52" s="89"/>
      <c r="IG52" s="89"/>
      <c r="IH52" s="89"/>
      <c r="II52" s="89"/>
      <c r="IJ52" s="89"/>
      <c r="IK52" s="89"/>
      <c r="IL52" s="89"/>
      <c r="IM52" s="89"/>
      <c r="IN52" s="89"/>
      <c r="IO52" s="89"/>
      <c r="IP52" s="89"/>
    </row>
    <row r="53" spans="1:250" s="94" customFormat="1" ht="24.95" customHeight="1">
      <c r="A53" s="246" t="s">
        <v>1789</v>
      </c>
      <c r="B53" s="247"/>
      <c r="C53" s="247"/>
      <c r="D53" s="247"/>
      <c r="E53" s="247"/>
      <c r="F53" s="247"/>
      <c r="G53" s="247"/>
      <c r="H53" s="247"/>
      <c r="I53" s="247"/>
      <c r="J53" s="247"/>
      <c r="K53" s="247"/>
      <c r="L53" s="247"/>
      <c r="M53" s="247"/>
      <c r="N53" s="247"/>
      <c r="O53" s="247"/>
      <c r="P53" s="247"/>
      <c r="Q53" s="247"/>
      <c r="R53" s="247"/>
      <c r="S53" s="247"/>
      <c r="T53" s="247"/>
      <c r="U53" s="247"/>
      <c r="V53" s="248"/>
      <c r="W53" s="389"/>
      <c r="X53" s="390"/>
      <c r="Y53" s="390"/>
      <c r="Z53" s="390"/>
      <c r="AA53" s="390"/>
      <c r="AB53" s="390"/>
      <c r="AC53" s="390"/>
      <c r="AD53" s="390"/>
      <c r="AE53" s="391"/>
      <c r="AF53" s="89"/>
      <c r="AG53" s="89"/>
      <c r="AH53" s="89"/>
      <c r="AI53" s="89"/>
      <c r="AJ53" s="89"/>
      <c r="AK53" s="89"/>
      <c r="AL53" s="89"/>
      <c r="AM53" s="89"/>
      <c r="AN53" s="89"/>
      <c r="AO53" s="89"/>
      <c r="AP53" s="89"/>
      <c r="AQ53" s="89"/>
      <c r="AR53" s="89"/>
      <c r="AS53" s="89"/>
      <c r="AT53" s="89"/>
      <c r="AU53" s="89"/>
      <c r="AV53" s="89"/>
      <c r="AW53" s="89"/>
      <c r="AX53" s="89"/>
      <c r="AY53" s="89"/>
      <c r="AZ53" s="89"/>
      <c r="BA53" s="89"/>
      <c r="BB53" s="89"/>
      <c r="BC53" s="89"/>
      <c r="BD53" s="89"/>
      <c r="BE53" s="89"/>
      <c r="BF53" s="89"/>
      <c r="BG53" s="89"/>
      <c r="BH53" s="89"/>
      <c r="BI53" s="89"/>
      <c r="BJ53" s="89"/>
      <c r="BK53" s="89"/>
      <c r="BL53" s="89"/>
      <c r="BM53" s="89"/>
      <c r="BN53" s="89"/>
      <c r="BO53" s="89"/>
      <c r="BP53" s="89"/>
      <c r="BQ53" s="89"/>
      <c r="BR53" s="89"/>
      <c r="BS53" s="89"/>
      <c r="BT53" s="89"/>
      <c r="BU53" s="89"/>
      <c r="BV53" s="89"/>
      <c r="BW53" s="89"/>
      <c r="BX53" s="89"/>
      <c r="BY53" s="89"/>
      <c r="BZ53" s="89"/>
      <c r="CA53" s="89"/>
      <c r="CB53" s="89"/>
      <c r="CC53" s="89"/>
      <c r="CD53" s="89"/>
      <c r="CE53" s="89"/>
      <c r="CF53" s="89"/>
      <c r="CG53" s="89"/>
      <c r="CH53" s="89"/>
      <c r="CI53" s="89"/>
      <c r="CJ53" s="89"/>
      <c r="CK53" s="89"/>
      <c r="CL53" s="89"/>
      <c r="CM53" s="89"/>
      <c r="CN53" s="89"/>
      <c r="CO53" s="89"/>
      <c r="CP53" s="89"/>
      <c r="CQ53" s="89"/>
      <c r="CR53" s="89"/>
      <c r="CS53" s="89"/>
      <c r="CT53" s="89"/>
      <c r="CU53" s="89"/>
      <c r="CV53" s="89"/>
      <c r="CW53" s="89"/>
      <c r="CX53" s="89"/>
      <c r="CY53" s="89"/>
      <c r="CZ53" s="89"/>
      <c r="DA53" s="89"/>
      <c r="DB53" s="89"/>
      <c r="DC53" s="89"/>
      <c r="DD53" s="89"/>
      <c r="DE53" s="89"/>
      <c r="DF53" s="89"/>
      <c r="DG53" s="89"/>
      <c r="DH53" s="89"/>
      <c r="DI53" s="89"/>
      <c r="DJ53" s="89"/>
      <c r="DK53" s="89"/>
      <c r="DL53" s="89"/>
      <c r="DM53" s="89"/>
      <c r="DN53" s="89"/>
      <c r="DO53" s="89"/>
      <c r="DP53" s="89"/>
      <c r="DQ53" s="89"/>
      <c r="DR53" s="89"/>
      <c r="DS53" s="89"/>
      <c r="DT53" s="89"/>
      <c r="DU53" s="89"/>
      <c r="DV53" s="89"/>
      <c r="DW53" s="89"/>
      <c r="DX53" s="89"/>
      <c r="DY53" s="89"/>
      <c r="DZ53" s="89"/>
      <c r="EA53" s="89"/>
      <c r="EB53" s="89"/>
      <c r="EC53" s="89"/>
      <c r="ED53" s="89"/>
      <c r="EE53" s="89"/>
      <c r="EF53" s="89"/>
      <c r="EG53" s="89"/>
      <c r="EH53" s="89"/>
      <c r="EI53" s="89"/>
      <c r="EJ53" s="89"/>
      <c r="EK53" s="89"/>
      <c r="EL53" s="89"/>
      <c r="EM53" s="89"/>
      <c r="EN53" s="89"/>
      <c r="EO53" s="89"/>
      <c r="EP53" s="89"/>
      <c r="EQ53" s="89"/>
      <c r="ER53" s="89"/>
      <c r="ES53" s="89"/>
      <c r="ET53" s="89"/>
      <c r="EU53" s="89"/>
      <c r="EV53" s="89"/>
      <c r="EW53" s="89"/>
      <c r="EX53" s="89"/>
      <c r="EY53" s="89"/>
      <c r="EZ53" s="89"/>
      <c r="FA53" s="89"/>
      <c r="FB53" s="89"/>
      <c r="FC53" s="89"/>
      <c r="FD53" s="89"/>
      <c r="FE53" s="89"/>
      <c r="FF53" s="89"/>
      <c r="FG53" s="89"/>
      <c r="FH53" s="89"/>
      <c r="FI53" s="89"/>
      <c r="FJ53" s="89"/>
      <c r="FK53" s="89"/>
      <c r="FL53" s="89"/>
      <c r="FM53" s="89"/>
      <c r="FN53" s="89"/>
      <c r="FO53" s="89"/>
      <c r="FP53" s="89"/>
      <c r="FQ53" s="89"/>
      <c r="FR53" s="89"/>
      <c r="FS53" s="89"/>
      <c r="FT53" s="89"/>
      <c r="FU53" s="89"/>
      <c r="FV53" s="89"/>
      <c r="FW53" s="89"/>
      <c r="FX53" s="89"/>
      <c r="FY53" s="89"/>
      <c r="FZ53" s="89"/>
      <c r="GA53" s="89"/>
      <c r="GB53" s="89"/>
      <c r="GC53" s="89"/>
      <c r="GD53" s="89"/>
      <c r="GE53" s="89"/>
      <c r="GF53" s="146"/>
      <c r="GG53" s="93"/>
      <c r="GH53" s="93"/>
      <c r="GI53" s="93"/>
      <c r="GJ53" s="93"/>
      <c r="GK53" s="146"/>
      <c r="GL53" s="93"/>
      <c r="GM53" s="93"/>
      <c r="GN53" s="93"/>
      <c r="GO53" s="93"/>
      <c r="GP53" s="89"/>
      <c r="GQ53" s="93"/>
      <c r="GR53" s="93"/>
      <c r="GS53" s="93"/>
      <c r="GT53" s="146"/>
      <c r="GU53" s="89"/>
      <c r="GV53" s="89"/>
      <c r="GW53" s="93"/>
      <c r="GX53" s="146"/>
      <c r="GY53" s="89"/>
      <c r="GZ53" s="89"/>
      <c r="HA53" s="89"/>
      <c r="HB53" s="89"/>
      <c r="HC53" s="146"/>
      <c r="HD53" s="89"/>
      <c r="HE53" s="89"/>
      <c r="HF53" s="98"/>
      <c r="HG53" s="89"/>
      <c r="HH53" s="89"/>
      <c r="HI53" s="89"/>
      <c r="HJ53" s="89"/>
      <c r="HK53" s="89"/>
      <c r="HL53" s="89"/>
      <c r="HM53" s="89"/>
      <c r="HN53" s="89"/>
      <c r="HO53" s="89"/>
      <c r="HP53" s="89"/>
      <c r="HQ53" s="89"/>
      <c r="HR53" s="89"/>
      <c r="HS53" s="89"/>
      <c r="HT53" s="89"/>
      <c r="HU53" s="89"/>
      <c r="HV53" s="89"/>
      <c r="HW53" s="89"/>
      <c r="HX53" s="89"/>
      <c r="HY53" s="89"/>
      <c r="HZ53" s="89"/>
      <c r="IA53" s="89"/>
      <c r="IB53" s="89"/>
      <c r="IC53" s="89"/>
      <c r="ID53" s="89"/>
      <c r="IE53" s="89"/>
      <c r="IF53" s="89"/>
      <c r="IG53" s="89"/>
      <c r="IH53" s="89"/>
      <c r="II53" s="89"/>
      <c r="IJ53" s="89"/>
      <c r="IK53" s="89"/>
      <c r="IL53" s="89"/>
      <c r="IM53" s="89"/>
      <c r="IN53" s="89"/>
      <c r="IO53" s="89"/>
      <c r="IP53" s="89"/>
    </row>
    <row r="54" spans="1:250" s="94" customFormat="1" ht="24.95" customHeight="1">
      <c r="A54" s="246" t="s">
        <v>1790</v>
      </c>
      <c r="B54" s="247"/>
      <c r="C54" s="247"/>
      <c r="D54" s="247"/>
      <c r="E54" s="247"/>
      <c r="F54" s="247"/>
      <c r="G54" s="247"/>
      <c r="H54" s="247"/>
      <c r="I54" s="247"/>
      <c r="J54" s="247"/>
      <c r="K54" s="247"/>
      <c r="L54" s="247"/>
      <c r="M54" s="247"/>
      <c r="N54" s="247"/>
      <c r="O54" s="247"/>
      <c r="P54" s="247"/>
      <c r="Q54" s="247"/>
      <c r="R54" s="247"/>
      <c r="S54" s="247"/>
      <c r="T54" s="247"/>
      <c r="U54" s="247"/>
      <c r="V54" s="248"/>
      <c r="W54" s="389"/>
      <c r="X54" s="390"/>
      <c r="Y54" s="390"/>
      <c r="Z54" s="390"/>
      <c r="AA54" s="390"/>
      <c r="AB54" s="390"/>
      <c r="AC54" s="390"/>
      <c r="AD54" s="390"/>
      <c r="AE54" s="391"/>
      <c r="AF54" s="89"/>
      <c r="AG54" s="89"/>
      <c r="AH54" s="89"/>
      <c r="AI54" s="89"/>
      <c r="AJ54" s="89"/>
      <c r="AK54" s="89"/>
      <c r="AL54" s="89"/>
      <c r="AM54" s="89"/>
      <c r="AN54" s="89"/>
      <c r="AO54" s="89"/>
      <c r="AP54" s="89"/>
      <c r="AQ54" s="89"/>
      <c r="AR54" s="89"/>
      <c r="AS54" s="89"/>
      <c r="AT54" s="89"/>
      <c r="AU54" s="89"/>
      <c r="AV54" s="89"/>
      <c r="AW54" s="89"/>
      <c r="AX54" s="89"/>
      <c r="AY54" s="89"/>
      <c r="AZ54" s="89"/>
      <c r="BA54" s="89"/>
      <c r="BB54" s="89"/>
      <c r="BC54" s="89"/>
      <c r="BD54" s="89"/>
      <c r="BE54" s="89"/>
      <c r="BF54" s="89"/>
      <c r="BG54" s="89"/>
      <c r="BH54" s="89"/>
      <c r="BI54" s="89"/>
      <c r="BJ54" s="89"/>
      <c r="BK54" s="89"/>
      <c r="BL54" s="89"/>
      <c r="BM54" s="89"/>
      <c r="BN54" s="89"/>
      <c r="BO54" s="89"/>
      <c r="BP54" s="89"/>
      <c r="BQ54" s="89"/>
      <c r="BR54" s="89"/>
      <c r="BS54" s="89"/>
      <c r="BT54" s="89"/>
      <c r="BU54" s="89"/>
      <c r="BV54" s="89"/>
      <c r="BW54" s="89"/>
      <c r="BX54" s="89"/>
      <c r="BY54" s="89"/>
      <c r="BZ54" s="89"/>
      <c r="CA54" s="89"/>
      <c r="CB54" s="89"/>
      <c r="CC54" s="89"/>
      <c r="CD54" s="89"/>
      <c r="CE54" s="89"/>
      <c r="CF54" s="89"/>
      <c r="CG54" s="89"/>
      <c r="CH54" s="89"/>
      <c r="CI54" s="89"/>
      <c r="CJ54" s="89"/>
      <c r="CK54" s="89"/>
      <c r="CL54" s="89"/>
      <c r="CM54" s="89"/>
      <c r="CN54" s="89"/>
      <c r="CO54" s="89"/>
      <c r="CP54" s="89"/>
      <c r="CQ54" s="89"/>
      <c r="CR54" s="89"/>
      <c r="CS54" s="89"/>
      <c r="CT54" s="89"/>
      <c r="CU54" s="89"/>
      <c r="CV54" s="89"/>
      <c r="CW54" s="89"/>
      <c r="CX54" s="89"/>
      <c r="CY54" s="89"/>
      <c r="CZ54" s="89"/>
      <c r="DA54" s="89"/>
      <c r="DB54" s="89"/>
      <c r="DC54" s="89"/>
      <c r="DD54" s="89"/>
      <c r="DE54" s="89"/>
      <c r="DF54" s="89"/>
      <c r="DG54" s="89"/>
      <c r="DH54" s="89"/>
      <c r="DI54" s="89"/>
      <c r="DJ54" s="89"/>
      <c r="DK54" s="89"/>
      <c r="DL54" s="89"/>
      <c r="DM54" s="89"/>
      <c r="DN54" s="89"/>
      <c r="DO54" s="89"/>
      <c r="DP54" s="89"/>
      <c r="DQ54" s="89"/>
      <c r="DR54" s="89"/>
      <c r="DS54" s="89"/>
      <c r="DT54" s="89"/>
      <c r="DU54" s="89"/>
      <c r="DV54" s="89"/>
      <c r="DW54" s="89"/>
      <c r="DX54" s="89"/>
      <c r="DY54" s="89"/>
      <c r="DZ54" s="89"/>
      <c r="EA54" s="89"/>
      <c r="EB54" s="89"/>
      <c r="EC54" s="89"/>
      <c r="ED54" s="89"/>
      <c r="EE54" s="89"/>
      <c r="EF54" s="89"/>
      <c r="EG54" s="89"/>
      <c r="EH54" s="89"/>
      <c r="EI54" s="89"/>
      <c r="EJ54" s="89"/>
      <c r="EK54" s="89"/>
      <c r="EL54" s="89"/>
      <c r="EM54" s="89"/>
      <c r="EN54" s="89"/>
      <c r="EO54" s="89"/>
      <c r="EP54" s="89"/>
      <c r="EQ54" s="89"/>
      <c r="ER54" s="89"/>
      <c r="ES54" s="89"/>
      <c r="ET54" s="89"/>
      <c r="EU54" s="89"/>
      <c r="EV54" s="89"/>
      <c r="EW54" s="89"/>
      <c r="EX54" s="89"/>
      <c r="EY54" s="89"/>
      <c r="EZ54" s="89"/>
      <c r="FA54" s="89"/>
      <c r="FB54" s="89"/>
      <c r="FC54" s="89"/>
      <c r="FD54" s="89"/>
      <c r="FE54" s="89"/>
      <c r="FF54" s="89"/>
      <c r="FG54" s="89"/>
      <c r="FH54" s="89"/>
      <c r="FI54" s="89"/>
      <c r="FJ54" s="89"/>
      <c r="FK54" s="89"/>
      <c r="FL54" s="89"/>
      <c r="FM54" s="89"/>
      <c r="FN54" s="89"/>
      <c r="FO54" s="89"/>
      <c r="FP54" s="89"/>
      <c r="FQ54" s="89"/>
      <c r="FR54" s="89"/>
      <c r="FS54" s="89"/>
      <c r="FT54" s="89"/>
      <c r="FU54" s="89"/>
      <c r="FV54" s="89"/>
      <c r="FW54" s="89"/>
      <c r="FX54" s="89"/>
      <c r="FY54" s="89"/>
      <c r="FZ54" s="89"/>
      <c r="GA54" s="89"/>
      <c r="GB54" s="89"/>
      <c r="GC54" s="89"/>
      <c r="GD54" s="89"/>
      <c r="GE54" s="89"/>
      <c r="GF54" s="146"/>
      <c r="GG54" s="93"/>
      <c r="GH54" s="93"/>
      <c r="GI54" s="93"/>
      <c r="GJ54" s="93"/>
      <c r="GK54" s="146"/>
      <c r="GL54" s="93"/>
      <c r="GM54" s="93"/>
      <c r="GN54" s="93"/>
      <c r="GO54" s="93"/>
      <c r="GP54" s="89"/>
      <c r="GQ54" s="93"/>
      <c r="GR54" s="93"/>
      <c r="GS54" s="93"/>
      <c r="GT54" s="146"/>
      <c r="GU54" s="89"/>
      <c r="GV54" s="89"/>
      <c r="GW54" s="93"/>
      <c r="GX54" s="146"/>
      <c r="GY54" s="89"/>
      <c r="GZ54" s="89"/>
      <c r="HA54" s="89"/>
      <c r="HB54" s="89"/>
      <c r="HC54" s="146"/>
      <c r="HD54" s="89"/>
      <c r="HE54" s="89"/>
      <c r="HF54" s="98"/>
      <c r="HG54" s="89"/>
      <c r="HH54" s="89"/>
      <c r="HI54" s="89"/>
      <c r="HJ54" s="89"/>
      <c r="HK54" s="89"/>
      <c r="HL54" s="89"/>
      <c r="HM54" s="89"/>
      <c r="HN54" s="89"/>
      <c r="HO54" s="89"/>
      <c r="HP54" s="89"/>
      <c r="HQ54" s="89"/>
      <c r="HR54" s="89"/>
      <c r="HS54" s="89"/>
      <c r="HT54" s="89"/>
      <c r="HU54" s="89"/>
      <c r="HV54" s="89"/>
      <c r="HW54" s="89"/>
      <c r="HX54" s="89"/>
      <c r="HY54" s="89"/>
      <c r="HZ54" s="89"/>
      <c r="IA54" s="89"/>
      <c r="IB54" s="89"/>
      <c r="IC54" s="89"/>
      <c r="ID54" s="89"/>
      <c r="IE54" s="89"/>
      <c r="IF54" s="89"/>
      <c r="IG54" s="89"/>
      <c r="IH54" s="89"/>
      <c r="II54" s="89"/>
      <c r="IJ54" s="89"/>
      <c r="IK54" s="89"/>
      <c r="IL54" s="89"/>
      <c r="IM54" s="89"/>
      <c r="IN54" s="89"/>
      <c r="IO54" s="89"/>
      <c r="IP54" s="89"/>
    </row>
    <row r="55" spans="1:250" s="94" customFormat="1" ht="24.95" customHeight="1">
      <c r="A55" s="239" t="s">
        <v>1791</v>
      </c>
      <c r="B55" s="240"/>
      <c r="C55" s="240"/>
      <c r="D55" s="240"/>
      <c r="E55" s="240"/>
      <c r="F55" s="240"/>
      <c r="G55" s="240"/>
      <c r="H55" s="240"/>
      <c r="I55" s="240"/>
      <c r="J55" s="240"/>
      <c r="K55" s="240"/>
      <c r="L55" s="240"/>
      <c r="M55" s="240"/>
      <c r="N55" s="240"/>
      <c r="O55" s="240"/>
      <c r="P55" s="240"/>
      <c r="Q55" s="240"/>
      <c r="R55" s="240"/>
      <c r="S55" s="240"/>
      <c r="T55" s="240"/>
      <c r="U55" s="240"/>
      <c r="V55" s="249"/>
      <c r="W55" s="389"/>
      <c r="X55" s="390"/>
      <c r="Y55" s="390"/>
      <c r="Z55" s="390"/>
      <c r="AA55" s="390"/>
      <c r="AB55" s="390"/>
      <c r="AC55" s="390"/>
      <c r="AD55" s="390"/>
      <c r="AE55" s="391"/>
      <c r="AF55" s="89"/>
      <c r="AG55" s="89"/>
      <c r="AH55" s="89"/>
      <c r="AI55" s="89"/>
      <c r="AJ55" s="89"/>
      <c r="AK55" s="89"/>
      <c r="AL55" s="89"/>
      <c r="AM55" s="89"/>
      <c r="AN55" s="89"/>
      <c r="AO55" s="89"/>
      <c r="AP55" s="89"/>
      <c r="AQ55" s="89"/>
      <c r="AR55" s="89"/>
      <c r="AS55" s="89"/>
      <c r="AT55" s="89"/>
      <c r="AU55" s="89"/>
      <c r="AV55" s="89"/>
      <c r="AW55" s="89"/>
      <c r="AX55" s="89"/>
      <c r="AY55" s="89"/>
      <c r="AZ55" s="89"/>
      <c r="BA55" s="89"/>
      <c r="BB55" s="89"/>
      <c r="BC55" s="89"/>
      <c r="BD55" s="89"/>
      <c r="BE55" s="89"/>
      <c r="BF55" s="89"/>
      <c r="BG55" s="89"/>
      <c r="BH55" s="89"/>
      <c r="BI55" s="89"/>
      <c r="BJ55" s="89"/>
      <c r="BK55" s="89"/>
      <c r="BL55" s="89"/>
      <c r="BM55" s="89"/>
      <c r="BN55" s="89"/>
      <c r="BO55" s="89"/>
      <c r="BP55" s="89"/>
      <c r="BQ55" s="89"/>
      <c r="BR55" s="89"/>
      <c r="BS55" s="89"/>
      <c r="BT55" s="89"/>
      <c r="BU55" s="89"/>
      <c r="BV55" s="89"/>
      <c r="BW55" s="89"/>
      <c r="BX55" s="89"/>
      <c r="BY55" s="89"/>
      <c r="BZ55" s="89"/>
      <c r="CA55" s="89"/>
      <c r="CB55" s="89"/>
      <c r="CC55" s="89"/>
      <c r="CD55" s="89"/>
      <c r="CE55" s="89"/>
      <c r="CF55" s="89"/>
      <c r="CG55" s="89"/>
      <c r="CH55" s="89"/>
      <c r="CI55" s="89"/>
      <c r="CJ55" s="89"/>
      <c r="CK55" s="89"/>
      <c r="CL55" s="89"/>
      <c r="CM55" s="89"/>
      <c r="CN55" s="89"/>
      <c r="CO55" s="89"/>
      <c r="CP55" s="89"/>
      <c r="CQ55" s="89"/>
      <c r="CR55" s="89"/>
      <c r="CS55" s="89"/>
      <c r="CT55" s="89"/>
      <c r="CU55" s="89"/>
      <c r="CV55" s="89"/>
      <c r="CW55" s="89"/>
      <c r="CX55" s="89"/>
      <c r="CY55" s="89"/>
      <c r="CZ55" s="89"/>
      <c r="DA55" s="89"/>
      <c r="DB55" s="89"/>
      <c r="DC55" s="89"/>
      <c r="DD55" s="89"/>
      <c r="DE55" s="89"/>
      <c r="DF55" s="89"/>
      <c r="DG55" s="89"/>
      <c r="DH55" s="89"/>
      <c r="DI55" s="89"/>
      <c r="DJ55" s="89"/>
      <c r="DK55" s="89"/>
      <c r="DL55" s="89"/>
      <c r="DM55" s="89"/>
      <c r="DN55" s="89"/>
      <c r="DO55" s="89"/>
      <c r="DP55" s="89"/>
      <c r="DQ55" s="89"/>
      <c r="DR55" s="89"/>
      <c r="DS55" s="89"/>
      <c r="DT55" s="89"/>
      <c r="DU55" s="89"/>
      <c r="DV55" s="89"/>
      <c r="DW55" s="89"/>
      <c r="DX55" s="89"/>
      <c r="DY55" s="89"/>
      <c r="DZ55" s="89"/>
      <c r="EA55" s="89"/>
      <c r="EB55" s="89"/>
      <c r="EC55" s="89"/>
      <c r="ED55" s="89"/>
      <c r="EE55" s="89"/>
      <c r="EF55" s="89"/>
      <c r="EG55" s="89"/>
      <c r="EH55" s="89"/>
      <c r="EI55" s="89"/>
      <c r="EJ55" s="89"/>
      <c r="EK55" s="89"/>
      <c r="EL55" s="89"/>
      <c r="EM55" s="89"/>
      <c r="EN55" s="89"/>
      <c r="EO55" s="89"/>
      <c r="EP55" s="89"/>
      <c r="EQ55" s="89"/>
      <c r="ER55" s="89"/>
      <c r="ES55" s="89"/>
      <c r="ET55" s="89"/>
      <c r="EU55" s="89"/>
      <c r="EV55" s="89"/>
      <c r="EW55" s="89"/>
      <c r="EX55" s="89"/>
      <c r="EY55" s="89"/>
      <c r="EZ55" s="89"/>
      <c r="FA55" s="89"/>
      <c r="FB55" s="89"/>
      <c r="FC55" s="89"/>
      <c r="FD55" s="89"/>
      <c r="FE55" s="89"/>
      <c r="FF55" s="89"/>
      <c r="FG55" s="89"/>
      <c r="FH55" s="89"/>
      <c r="FI55" s="89"/>
      <c r="FJ55" s="89"/>
      <c r="FK55" s="89"/>
      <c r="FL55" s="89"/>
      <c r="FM55" s="89"/>
      <c r="FN55" s="89"/>
      <c r="FO55" s="89"/>
      <c r="FP55" s="89"/>
      <c r="FQ55" s="89"/>
      <c r="FR55" s="89"/>
      <c r="FS55" s="89"/>
      <c r="FT55" s="89"/>
      <c r="FU55" s="89"/>
      <c r="FV55" s="89"/>
      <c r="FW55" s="89"/>
      <c r="FX55" s="89"/>
      <c r="FY55" s="89"/>
      <c r="FZ55" s="89"/>
      <c r="GA55" s="89"/>
      <c r="GB55" s="89"/>
      <c r="GC55" s="89"/>
      <c r="GD55" s="89"/>
      <c r="GE55" s="89"/>
      <c r="GF55" s="146"/>
      <c r="GG55" s="93"/>
      <c r="GH55" s="93"/>
      <c r="GI55" s="93"/>
      <c r="GJ55" s="93"/>
      <c r="GK55" s="146"/>
      <c r="GL55" s="93"/>
      <c r="GM55" s="93"/>
      <c r="GN55" s="93"/>
      <c r="GO55" s="93"/>
      <c r="GP55" s="89"/>
      <c r="GQ55" s="93"/>
      <c r="GR55" s="93"/>
      <c r="GS55" s="93"/>
      <c r="GT55" s="146"/>
      <c r="GU55" s="89"/>
      <c r="GV55" s="89"/>
      <c r="GW55" s="93"/>
      <c r="GX55" s="146"/>
      <c r="GY55" s="89"/>
      <c r="GZ55" s="89"/>
      <c r="HA55" s="89"/>
      <c r="HB55" s="89"/>
      <c r="HC55" s="146"/>
      <c r="HD55" s="89"/>
      <c r="HE55" s="89"/>
      <c r="HF55" s="98"/>
      <c r="HG55" s="89"/>
      <c r="HH55" s="89"/>
      <c r="HI55" s="89"/>
      <c r="HJ55" s="89"/>
      <c r="HK55" s="89"/>
      <c r="HL55" s="89"/>
      <c r="HM55" s="89"/>
      <c r="HN55" s="89"/>
      <c r="HO55" s="89"/>
      <c r="HP55" s="89"/>
      <c r="HQ55" s="89"/>
      <c r="HR55" s="89"/>
      <c r="HS55" s="89"/>
      <c r="HT55" s="89"/>
      <c r="HU55" s="89"/>
      <c r="HV55" s="89"/>
      <c r="HW55" s="89"/>
      <c r="HX55" s="89"/>
      <c r="HY55" s="89"/>
      <c r="HZ55" s="89"/>
      <c r="IA55" s="89"/>
      <c r="IB55" s="89"/>
      <c r="IC55" s="89"/>
      <c r="ID55" s="89"/>
      <c r="IE55" s="89"/>
      <c r="IF55" s="89"/>
      <c r="IG55" s="89"/>
      <c r="IH55" s="89"/>
      <c r="II55" s="89"/>
      <c r="IJ55" s="89"/>
      <c r="IK55" s="89"/>
      <c r="IL55" s="89"/>
      <c r="IM55" s="89"/>
      <c r="IN55" s="89"/>
      <c r="IO55" s="89"/>
      <c r="IP55" s="89"/>
    </row>
    <row r="56" spans="1:250" s="94" customFormat="1" ht="24.95" customHeight="1">
      <c r="A56" s="239" t="s">
        <v>1792</v>
      </c>
      <c r="B56" s="240"/>
      <c r="C56" s="240"/>
      <c r="D56" s="240"/>
      <c r="E56" s="240"/>
      <c r="F56" s="240"/>
      <c r="G56" s="240"/>
      <c r="H56" s="240"/>
      <c r="I56" s="240"/>
      <c r="J56" s="240"/>
      <c r="K56" s="240"/>
      <c r="L56" s="240"/>
      <c r="M56" s="240"/>
      <c r="N56" s="240"/>
      <c r="O56" s="240"/>
      <c r="P56" s="240"/>
      <c r="Q56" s="240"/>
      <c r="R56" s="240"/>
      <c r="S56" s="240"/>
      <c r="T56" s="240"/>
      <c r="U56" s="240"/>
      <c r="V56" s="249"/>
      <c r="W56" s="389"/>
      <c r="X56" s="390"/>
      <c r="Y56" s="390"/>
      <c r="Z56" s="390"/>
      <c r="AA56" s="390"/>
      <c r="AB56" s="390"/>
      <c r="AC56" s="390"/>
      <c r="AD56" s="390"/>
      <c r="AE56" s="391"/>
      <c r="AF56" s="89"/>
      <c r="AG56" s="89"/>
      <c r="AH56" s="89"/>
      <c r="AI56" s="89"/>
      <c r="AJ56" s="89"/>
      <c r="AK56" s="89"/>
      <c r="AL56" s="89"/>
      <c r="AM56" s="89"/>
      <c r="AN56" s="89"/>
      <c r="AO56" s="89"/>
      <c r="AP56" s="89"/>
      <c r="AQ56" s="89"/>
      <c r="AR56" s="89"/>
      <c r="AS56" s="89"/>
      <c r="AT56" s="89"/>
      <c r="AU56" s="89"/>
      <c r="AV56" s="89"/>
      <c r="AW56" s="89"/>
      <c r="AX56" s="89"/>
      <c r="AY56" s="89"/>
      <c r="AZ56" s="89"/>
      <c r="BA56" s="89"/>
      <c r="BB56" s="89"/>
      <c r="BC56" s="89"/>
      <c r="BD56" s="89"/>
      <c r="BE56" s="89"/>
      <c r="BF56" s="89"/>
      <c r="BG56" s="89"/>
      <c r="BH56" s="89"/>
      <c r="BI56" s="89"/>
      <c r="BJ56" s="89"/>
      <c r="BK56" s="89"/>
      <c r="BL56" s="89"/>
      <c r="BM56" s="89"/>
      <c r="BN56" s="89"/>
      <c r="BO56" s="89"/>
      <c r="BP56" s="89"/>
      <c r="BQ56" s="89"/>
      <c r="BR56" s="89"/>
      <c r="BS56" s="89"/>
      <c r="BT56" s="89"/>
      <c r="BU56" s="89"/>
      <c r="BV56" s="89"/>
      <c r="BW56" s="89"/>
      <c r="BX56" s="89"/>
      <c r="BY56" s="89"/>
      <c r="BZ56" s="89"/>
      <c r="CA56" s="89"/>
      <c r="CB56" s="89"/>
      <c r="CC56" s="89"/>
      <c r="CD56" s="89"/>
      <c r="CE56" s="89"/>
      <c r="CF56" s="89"/>
      <c r="CG56" s="89"/>
      <c r="CH56" s="89"/>
      <c r="CI56" s="89"/>
      <c r="CJ56" s="89"/>
      <c r="CK56" s="89"/>
      <c r="CL56" s="89"/>
      <c r="CM56" s="89"/>
      <c r="CN56" s="89"/>
      <c r="CO56" s="89"/>
      <c r="CP56" s="89"/>
      <c r="CQ56" s="89"/>
      <c r="CR56" s="89"/>
      <c r="CS56" s="89"/>
      <c r="CT56" s="89"/>
      <c r="CU56" s="89"/>
      <c r="CV56" s="89"/>
      <c r="CW56" s="89"/>
      <c r="CX56" s="89"/>
      <c r="CY56" s="89"/>
      <c r="CZ56" s="89"/>
      <c r="DA56" s="89"/>
      <c r="DB56" s="89"/>
      <c r="DC56" s="89"/>
      <c r="DD56" s="89"/>
      <c r="DE56" s="89"/>
      <c r="DF56" s="89"/>
      <c r="DG56" s="89"/>
      <c r="DH56" s="89"/>
      <c r="DI56" s="89"/>
      <c r="DJ56" s="89"/>
      <c r="DK56" s="89"/>
      <c r="DL56" s="89"/>
      <c r="DM56" s="89"/>
      <c r="DN56" s="89"/>
      <c r="DO56" s="89"/>
      <c r="DP56" s="89"/>
      <c r="DQ56" s="89"/>
      <c r="DR56" s="89"/>
      <c r="DS56" s="89"/>
      <c r="DT56" s="89"/>
      <c r="DU56" s="89"/>
      <c r="DV56" s="89"/>
      <c r="DW56" s="89"/>
      <c r="DX56" s="89"/>
      <c r="DY56" s="89"/>
      <c r="DZ56" s="89"/>
      <c r="EA56" s="89"/>
      <c r="EB56" s="89"/>
      <c r="EC56" s="89"/>
      <c r="ED56" s="89"/>
      <c r="EE56" s="89"/>
      <c r="EF56" s="89"/>
      <c r="EG56" s="89"/>
      <c r="EH56" s="89"/>
      <c r="EI56" s="89"/>
      <c r="EJ56" s="89"/>
      <c r="EK56" s="89"/>
      <c r="EL56" s="89"/>
      <c r="EM56" s="89"/>
      <c r="EN56" s="89"/>
      <c r="EO56" s="89"/>
      <c r="EP56" s="89"/>
      <c r="EQ56" s="89"/>
      <c r="ER56" s="89"/>
      <c r="ES56" s="89"/>
      <c r="ET56" s="89"/>
      <c r="EU56" s="89"/>
      <c r="EV56" s="89"/>
      <c r="EW56" s="89"/>
      <c r="EX56" s="89"/>
      <c r="EY56" s="89"/>
      <c r="EZ56" s="101"/>
      <c r="FA56" s="89"/>
      <c r="FB56" s="89"/>
      <c r="FC56" s="89"/>
      <c r="FD56" s="89"/>
      <c r="FE56" s="89"/>
      <c r="FF56" s="89"/>
      <c r="FG56" s="89"/>
      <c r="FH56" s="89"/>
      <c r="FI56" s="89"/>
      <c r="FJ56" s="89"/>
      <c r="FK56" s="89"/>
      <c r="FL56" s="89"/>
      <c r="FM56" s="89"/>
      <c r="FN56" s="89"/>
      <c r="FO56" s="89"/>
      <c r="FP56" s="89"/>
      <c r="FQ56" s="89"/>
      <c r="FR56" s="89"/>
      <c r="FS56" s="89"/>
      <c r="FT56" s="89"/>
      <c r="FU56" s="89"/>
      <c r="FV56" s="89"/>
      <c r="FW56" s="89"/>
      <c r="FX56" s="89"/>
      <c r="FY56" s="89"/>
      <c r="FZ56" s="89"/>
      <c r="GA56" s="89"/>
      <c r="GB56" s="89"/>
      <c r="GC56" s="89"/>
      <c r="GD56" s="89"/>
      <c r="GE56" s="89"/>
      <c r="GF56" s="146"/>
      <c r="GG56" s="93"/>
      <c r="GH56" s="93"/>
      <c r="GI56" s="93"/>
      <c r="GJ56" s="93"/>
      <c r="GK56" s="146"/>
      <c r="GL56" s="93"/>
      <c r="GM56" s="93"/>
      <c r="GN56" s="93"/>
      <c r="GO56" s="93"/>
      <c r="GP56" s="89"/>
      <c r="GQ56" s="93"/>
      <c r="GR56" s="93"/>
      <c r="GS56" s="93"/>
      <c r="GT56" s="146"/>
      <c r="GU56" s="89"/>
      <c r="GV56" s="89"/>
      <c r="GW56" s="93"/>
      <c r="GX56" s="146"/>
      <c r="GY56" s="89"/>
      <c r="GZ56" s="89"/>
      <c r="HA56" s="89"/>
      <c r="HB56" s="89"/>
      <c r="HC56" s="146"/>
      <c r="HD56" s="89"/>
      <c r="HE56" s="89"/>
      <c r="HF56" s="98"/>
      <c r="HG56" s="89"/>
      <c r="HH56" s="89"/>
      <c r="HI56" s="89"/>
      <c r="HJ56" s="89"/>
      <c r="HK56" s="89"/>
      <c r="HL56" s="89"/>
      <c r="HM56" s="89"/>
      <c r="HN56" s="89"/>
      <c r="HO56" s="89"/>
      <c r="HP56" s="89"/>
      <c r="HQ56" s="89"/>
      <c r="HR56" s="89"/>
      <c r="HS56" s="89"/>
      <c r="HT56" s="89"/>
      <c r="HU56" s="89"/>
      <c r="HV56" s="89"/>
      <c r="HW56" s="89"/>
      <c r="HX56" s="89"/>
      <c r="HY56" s="89"/>
      <c r="HZ56" s="89"/>
      <c r="IA56" s="89"/>
      <c r="IB56" s="89"/>
      <c r="IC56" s="89"/>
      <c r="ID56" s="89"/>
      <c r="IE56" s="89"/>
      <c r="IF56" s="89"/>
      <c r="IG56" s="89"/>
      <c r="IH56" s="89"/>
      <c r="II56" s="89"/>
      <c r="IJ56" s="89"/>
      <c r="IK56" s="89"/>
      <c r="IL56" s="89"/>
      <c r="IM56" s="89"/>
      <c r="IN56" s="89"/>
      <c r="IO56" s="89"/>
      <c r="IP56" s="89"/>
    </row>
    <row r="57" spans="1:250" s="94" customFormat="1" ht="24.95" customHeight="1">
      <c r="A57" s="496" t="s">
        <v>1793</v>
      </c>
      <c r="B57" s="497"/>
      <c r="C57" s="497"/>
      <c r="D57" s="497"/>
      <c r="E57" s="497"/>
      <c r="F57" s="497"/>
      <c r="G57" s="497"/>
      <c r="H57" s="497"/>
      <c r="I57" s="497"/>
      <c r="J57" s="497"/>
      <c r="K57" s="497"/>
      <c r="L57" s="497"/>
      <c r="M57" s="497"/>
      <c r="N57" s="497"/>
      <c r="O57" s="497"/>
      <c r="P57" s="497"/>
      <c r="Q57" s="497"/>
      <c r="R57" s="497"/>
      <c r="S57" s="497"/>
      <c r="T57" s="497"/>
      <c r="U57" s="497"/>
      <c r="V57" s="498"/>
      <c r="W57" s="389"/>
      <c r="X57" s="390"/>
      <c r="Y57" s="390"/>
      <c r="Z57" s="390"/>
      <c r="AA57" s="390"/>
      <c r="AB57" s="390"/>
      <c r="AC57" s="390"/>
      <c r="AD57" s="390"/>
      <c r="AE57" s="391"/>
      <c r="AF57" s="89"/>
      <c r="AG57" s="89"/>
      <c r="AH57" s="89"/>
      <c r="AI57" s="89"/>
      <c r="AJ57" s="89"/>
      <c r="AK57" s="89"/>
      <c r="AL57" s="89"/>
      <c r="AM57" s="89"/>
      <c r="AN57" s="89"/>
      <c r="AO57" s="89"/>
      <c r="AP57" s="89"/>
      <c r="AQ57" s="89"/>
      <c r="AR57" s="89"/>
      <c r="AS57" s="89"/>
      <c r="AT57" s="89"/>
      <c r="AU57" s="89"/>
      <c r="AV57" s="89"/>
      <c r="AW57" s="89"/>
      <c r="AX57" s="89"/>
      <c r="AY57" s="89"/>
      <c r="AZ57" s="89"/>
      <c r="BA57" s="89"/>
      <c r="BB57" s="89"/>
      <c r="BC57" s="89"/>
      <c r="BD57" s="89"/>
      <c r="BE57" s="89"/>
      <c r="BF57" s="89"/>
      <c r="BG57" s="89"/>
      <c r="BH57" s="89"/>
      <c r="BI57" s="89"/>
      <c r="BJ57" s="89"/>
      <c r="BK57" s="89"/>
      <c r="BL57" s="89"/>
      <c r="BM57" s="89"/>
      <c r="BN57" s="89"/>
      <c r="BO57" s="89"/>
      <c r="BP57" s="89"/>
      <c r="BQ57" s="89"/>
      <c r="BR57" s="89"/>
      <c r="BS57" s="89"/>
      <c r="BT57" s="89"/>
      <c r="BU57" s="89"/>
      <c r="BV57" s="89"/>
      <c r="BW57" s="89"/>
      <c r="BX57" s="89"/>
      <c r="BY57" s="89"/>
      <c r="BZ57" s="89"/>
      <c r="CA57" s="89"/>
      <c r="CB57" s="89"/>
      <c r="CC57" s="89"/>
      <c r="CD57" s="89"/>
      <c r="CE57" s="89"/>
      <c r="CF57" s="89"/>
      <c r="CG57" s="89"/>
      <c r="CH57" s="89"/>
      <c r="CI57" s="89"/>
      <c r="CJ57" s="89"/>
      <c r="CK57" s="89"/>
      <c r="CL57" s="89"/>
      <c r="CM57" s="89"/>
      <c r="CN57" s="89"/>
      <c r="CO57" s="89"/>
      <c r="CP57" s="89"/>
      <c r="CQ57" s="89"/>
      <c r="CR57" s="89"/>
      <c r="CS57" s="89"/>
      <c r="CT57" s="89"/>
      <c r="CU57" s="89"/>
      <c r="CV57" s="89"/>
      <c r="CW57" s="89"/>
      <c r="CX57" s="89"/>
      <c r="CY57" s="89"/>
      <c r="CZ57" s="89"/>
      <c r="DA57" s="89"/>
      <c r="DB57" s="89"/>
      <c r="DC57" s="89"/>
      <c r="DD57" s="89"/>
      <c r="DE57" s="89"/>
      <c r="DF57" s="89"/>
      <c r="DG57" s="89"/>
      <c r="DH57" s="89"/>
      <c r="DI57" s="89"/>
      <c r="DJ57" s="89"/>
      <c r="DK57" s="89"/>
      <c r="DL57" s="89"/>
      <c r="DM57" s="89"/>
      <c r="DN57" s="89"/>
      <c r="DO57" s="89"/>
      <c r="DP57" s="89"/>
      <c r="DQ57" s="89"/>
      <c r="DR57" s="89"/>
      <c r="DS57" s="89"/>
      <c r="DT57" s="89"/>
      <c r="DU57" s="89"/>
      <c r="DV57" s="89"/>
      <c r="DW57" s="89"/>
      <c r="DX57" s="89"/>
      <c r="DY57" s="89"/>
      <c r="DZ57" s="89"/>
      <c r="EA57" s="89"/>
      <c r="EB57" s="89"/>
      <c r="EC57" s="89"/>
      <c r="ED57" s="89"/>
      <c r="EE57" s="89"/>
      <c r="EF57" s="89"/>
      <c r="EG57" s="89"/>
      <c r="EH57" s="89"/>
      <c r="EI57" s="89"/>
      <c r="EJ57" s="89"/>
      <c r="EK57" s="89"/>
      <c r="EL57" s="89"/>
      <c r="EM57" s="89"/>
      <c r="EN57" s="89"/>
      <c r="EO57" s="89"/>
      <c r="EP57" s="89"/>
      <c r="EQ57" s="89"/>
      <c r="ER57" s="89"/>
      <c r="ES57" s="89"/>
      <c r="ET57" s="89"/>
      <c r="EU57" s="89"/>
      <c r="EV57" s="89"/>
      <c r="EW57" s="89"/>
      <c r="EX57" s="89"/>
      <c r="EY57" s="89"/>
      <c r="EZ57" s="101"/>
      <c r="FA57" s="89"/>
      <c r="FB57" s="89"/>
      <c r="FC57" s="89"/>
      <c r="FD57" s="89"/>
      <c r="FE57" s="89"/>
      <c r="FF57" s="89"/>
      <c r="FG57" s="89"/>
      <c r="FH57" s="89"/>
      <c r="FI57" s="89"/>
      <c r="FJ57" s="89"/>
      <c r="FK57" s="89"/>
      <c r="FL57" s="89"/>
      <c r="FM57" s="89"/>
      <c r="FN57" s="89"/>
      <c r="FO57" s="89"/>
      <c r="FP57" s="89"/>
      <c r="FQ57" s="89"/>
      <c r="FR57" s="89"/>
      <c r="FS57" s="89"/>
      <c r="FT57" s="89"/>
      <c r="FU57" s="89"/>
      <c r="FV57" s="89"/>
      <c r="FW57" s="89"/>
      <c r="FX57" s="89"/>
      <c r="FY57" s="89"/>
      <c r="FZ57" s="89"/>
      <c r="GA57" s="89"/>
      <c r="GB57" s="89"/>
      <c r="GC57" s="89"/>
      <c r="GD57" s="89"/>
      <c r="GE57" s="89"/>
      <c r="GF57" s="146"/>
      <c r="GG57" s="93"/>
      <c r="GH57" s="93"/>
      <c r="GI57" s="93"/>
      <c r="GJ57" s="93"/>
      <c r="GK57" s="146"/>
      <c r="GL57" s="93"/>
      <c r="GM57" s="93"/>
      <c r="GN57" s="93"/>
      <c r="GO57" s="93"/>
      <c r="GP57" s="89"/>
      <c r="GQ57" s="93"/>
      <c r="GR57" s="93"/>
      <c r="GS57" s="93"/>
      <c r="GT57" s="146"/>
      <c r="GU57" s="89"/>
      <c r="GV57" s="89"/>
      <c r="GW57" s="93"/>
      <c r="GX57" s="146"/>
      <c r="GY57" s="89"/>
      <c r="GZ57" s="89"/>
      <c r="HA57" s="89"/>
      <c r="HB57" s="89"/>
      <c r="HC57" s="146"/>
      <c r="HD57" s="89"/>
      <c r="HE57" s="89"/>
      <c r="HF57" s="98"/>
      <c r="HG57" s="89"/>
      <c r="HH57" s="89"/>
      <c r="HI57" s="89"/>
      <c r="HJ57" s="89"/>
      <c r="HK57" s="89"/>
      <c r="HL57" s="89"/>
      <c r="HM57" s="89"/>
      <c r="HN57" s="89"/>
      <c r="HO57" s="89"/>
      <c r="HP57" s="89"/>
      <c r="HQ57" s="89"/>
      <c r="HR57" s="89"/>
      <c r="HS57" s="89"/>
      <c r="HT57" s="89"/>
      <c r="HU57" s="89"/>
      <c r="HV57" s="89"/>
      <c r="HW57" s="89"/>
      <c r="HX57" s="89"/>
      <c r="HY57" s="89"/>
      <c r="HZ57" s="89"/>
      <c r="IA57" s="89"/>
      <c r="IB57" s="89"/>
      <c r="IC57" s="89"/>
      <c r="ID57" s="89"/>
      <c r="IE57" s="89"/>
      <c r="IF57" s="89"/>
      <c r="IG57" s="89"/>
      <c r="IH57" s="89"/>
      <c r="II57" s="89"/>
      <c r="IJ57" s="89"/>
      <c r="IK57" s="89"/>
      <c r="IL57" s="89"/>
      <c r="IM57" s="89"/>
      <c r="IN57" s="89"/>
      <c r="IO57" s="89"/>
      <c r="IP57" s="89"/>
    </row>
    <row r="58" spans="1:250" s="94" customFormat="1" ht="24.95" customHeight="1">
      <c r="A58" s="496" t="s">
        <v>1794</v>
      </c>
      <c r="B58" s="497"/>
      <c r="C58" s="497"/>
      <c r="D58" s="497"/>
      <c r="E58" s="497"/>
      <c r="F58" s="497"/>
      <c r="G58" s="497"/>
      <c r="H58" s="497"/>
      <c r="I58" s="497"/>
      <c r="J58" s="497"/>
      <c r="K58" s="497"/>
      <c r="L58" s="497"/>
      <c r="M58" s="497"/>
      <c r="N58" s="497"/>
      <c r="O58" s="497"/>
      <c r="P58" s="497"/>
      <c r="Q58" s="497"/>
      <c r="R58" s="497"/>
      <c r="S58" s="497"/>
      <c r="T58" s="497"/>
      <c r="U58" s="497"/>
      <c r="V58" s="498"/>
      <c r="W58" s="389"/>
      <c r="X58" s="390"/>
      <c r="Y58" s="390"/>
      <c r="Z58" s="390"/>
      <c r="AA58" s="390"/>
      <c r="AB58" s="390"/>
      <c r="AC58" s="390"/>
      <c r="AD58" s="390"/>
      <c r="AE58" s="391"/>
      <c r="AF58" s="89"/>
      <c r="AG58" s="89"/>
      <c r="AH58" s="89"/>
      <c r="AI58" s="89"/>
      <c r="AJ58" s="89"/>
      <c r="AK58" s="89"/>
      <c r="AL58" s="89"/>
      <c r="AM58" s="89"/>
      <c r="AN58" s="89"/>
      <c r="AO58" s="89"/>
      <c r="AP58" s="89"/>
      <c r="AQ58" s="89"/>
      <c r="AR58" s="89"/>
      <c r="AS58" s="89"/>
      <c r="AT58" s="89"/>
      <c r="AU58" s="89"/>
      <c r="AV58" s="89"/>
      <c r="AW58" s="89"/>
      <c r="AX58" s="89"/>
      <c r="AY58" s="89"/>
      <c r="AZ58" s="89"/>
      <c r="BA58" s="89"/>
      <c r="BB58" s="89"/>
      <c r="BC58" s="89"/>
      <c r="BD58" s="89"/>
      <c r="BE58" s="89"/>
      <c r="BF58" s="89"/>
      <c r="BG58" s="89"/>
      <c r="BH58" s="89"/>
      <c r="BI58" s="89"/>
      <c r="BJ58" s="89"/>
      <c r="BK58" s="89"/>
      <c r="BL58" s="89"/>
      <c r="BM58" s="89"/>
      <c r="BN58" s="89"/>
      <c r="BO58" s="89"/>
      <c r="BP58" s="89"/>
      <c r="BQ58" s="89"/>
      <c r="BR58" s="89"/>
      <c r="BS58" s="89"/>
      <c r="BT58" s="89"/>
      <c r="BU58" s="89"/>
      <c r="BV58" s="89"/>
      <c r="BW58" s="89"/>
      <c r="BX58" s="89"/>
      <c r="BY58" s="89"/>
      <c r="BZ58" s="89"/>
      <c r="CA58" s="89"/>
      <c r="CB58" s="89"/>
      <c r="CC58" s="89"/>
      <c r="CD58" s="89"/>
      <c r="CE58" s="89"/>
      <c r="CF58" s="89"/>
      <c r="CG58" s="89"/>
      <c r="CH58" s="89"/>
      <c r="CI58" s="89"/>
      <c r="CJ58" s="89"/>
      <c r="CK58" s="89"/>
      <c r="CL58" s="89"/>
      <c r="CM58" s="89"/>
      <c r="CN58" s="89"/>
      <c r="CO58" s="89"/>
      <c r="CP58" s="89"/>
      <c r="CQ58" s="89"/>
      <c r="CR58" s="89"/>
      <c r="CS58" s="89"/>
      <c r="CT58" s="89"/>
      <c r="CU58" s="89"/>
      <c r="CV58" s="89"/>
      <c r="CW58" s="89"/>
      <c r="CX58" s="89"/>
      <c r="CY58" s="89"/>
      <c r="CZ58" s="89"/>
      <c r="DA58" s="89"/>
      <c r="DB58" s="89"/>
      <c r="DC58" s="89"/>
      <c r="DD58" s="89"/>
      <c r="DE58" s="89"/>
      <c r="DF58" s="89"/>
      <c r="DG58" s="89"/>
      <c r="DH58" s="89"/>
      <c r="DI58" s="89"/>
      <c r="DJ58" s="89"/>
      <c r="DK58" s="89"/>
      <c r="DL58" s="89"/>
      <c r="DM58" s="89"/>
      <c r="DN58" s="89"/>
      <c r="DO58" s="89"/>
      <c r="DP58" s="89"/>
      <c r="DQ58" s="89"/>
      <c r="DR58" s="89"/>
      <c r="DS58" s="89"/>
      <c r="DT58" s="89"/>
      <c r="DU58" s="89"/>
      <c r="DV58" s="89"/>
      <c r="DW58" s="89"/>
      <c r="DX58" s="89"/>
      <c r="DY58" s="89"/>
      <c r="DZ58" s="89"/>
      <c r="EA58" s="89"/>
      <c r="EB58" s="89"/>
      <c r="EC58" s="89"/>
      <c r="ED58" s="89"/>
      <c r="EE58" s="89"/>
      <c r="EF58" s="89"/>
      <c r="EG58" s="89"/>
      <c r="EH58" s="89"/>
      <c r="EI58" s="89"/>
      <c r="EJ58" s="89"/>
      <c r="EK58" s="89"/>
      <c r="EL58" s="89"/>
      <c r="EM58" s="89"/>
      <c r="EN58" s="89"/>
      <c r="EO58" s="89"/>
      <c r="EP58" s="89"/>
      <c r="EQ58" s="89"/>
      <c r="ER58" s="89"/>
      <c r="ES58" s="89"/>
      <c r="ET58" s="89"/>
      <c r="EU58" s="89"/>
      <c r="EV58" s="89"/>
      <c r="EW58" s="89"/>
      <c r="EX58" s="89"/>
      <c r="EY58" s="89"/>
      <c r="EZ58" s="101"/>
      <c r="FA58" s="89"/>
      <c r="FB58" s="89"/>
      <c r="FC58" s="89"/>
      <c r="FD58" s="89"/>
      <c r="FE58" s="89"/>
      <c r="FF58" s="89"/>
      <c r="FG58" s="89"/>
      <c r="FH58" s="89"/>
      <c r="FI58" s="89"/>
      <c r="FJ58" s="89"/>
      <c r="FK58" s="89"/>
      <c r="FL58" s="89"/>
      <c r="FM58" s="89"/>
      <c r="FN58" s="89"/>
      <c r="FO58" s="89"/>
      <c r="FP58" s="89"/>
      <c r="FQ58" s="89"/>
      <c r="FR58" s="89"/>
      <c r="FS58" s="89"/>
      <c r="FT58" s="89"/>
      <c r="FU58" s="89"/>
      <c r="FV58" s="89"/>
      <c r="FW58" s="89"/>
      <c r="FX58" s="89"/>
      <c r="FY58" s="89"/>
      <c r="FZ58" s="89"/>
      <c r="GA58" s="89"/>
      <c r="GB58" s="89"/>
      <c r="GC58" s="89"/>
      <c r="GD58" s="89"/>
      <c r="GE58" s="89"/>
      <c r="GF58" s="146"/>
      <c r="GG58" s="93"/>
      <c r="GH58" s="93"/>
      <c r="GI58" s="93"/>
      <c r="GJ58" s="93"/>
      <c r="GK58" s="146"/>
      <c r="GL58" s="93"/>
      <c r="GM58" s="93"/>
      <c r="GN58" s="93"/>
      <c r="GO58" s="93"/>
      <c r="GP58" s="89"/>
      <c r="GQ58" s="93"/>
      <c r="GR58" s="93"/>
      <c r="GS58" s="93"/>
      <c r="GT58" s="146"/>
      <c r="GU58" s="89"/>
      <c r="GV58" s="89"/>
      <c r="GW58" s="93"/>
      <c r="GX58" s="146"/>
      <c r="GY58" s="89"/>
      <c r="GZ58" s="89"/>
      <c r="HA58" s="89"/>
      <c r="HB58" s="89"/>
      <c r="HC58" s="146"/>
      <c r="HD58" s="89"/>
      <c r="HE58" s="89"/>
      <c r="HF58" s="98"/>
      <c r="HG58" s="89"/>
      <c r="HH58" s="89"/>
      <c r="HI58" s="89"/>
      <c r="HJ58" s="89"/>
      <c r="HK58" s="89"/>
      <c r="HL58" s="89"/>
      <c r="HM58" s="89"/>
      <c r="HN58" s="89"/>
      <c r="HO58" s="89"/>
      <c r="HP58" s="89"/>
      <c r="HQ58" s="89"/>
      <c r="HR58" s="89"/>
      <c r="HS58" s="89"/>
      <c r="HT58" s="89"/>
      <c r="HU58" s="89"/>
      <c r="HV58" s="89"/>
      <c r="HW58" s="89"/>
      <c r="HX58" s="89"/>
      <c r="HY58" s="89"/>
      <c r="HZ58" s="89"/>
      <c r="IA58" s="89"/>
      <c r="IB58" s="89"/>
      <c r="IC58" s="89"/>
      <c r="ID58" s="89"/>
      <c r="IE58" s="89"/>
      <c r="IF58" s="89"/>
      <c r="IG58" s="89"/>
      <c r="IH58" s="89"/>
      <c r="II58" s="89"/>
      <c r="IJ58" s="89"/>
      <c r="IK58" s="89"/>
      <c r="IL58" s="89"/>
      <c r="IM58" s="89"/>
      <c r="IN58" s="89"/>
      <c r="IO58" s="89"/>
      <c r="IP58" s="89"/>
    </row>
    <row r="59" spans="1:250" s="94" customFormat="1" ht="24.95" customHeight="1">
      <c r="A59" s="239" t="s">
        <v>1853</v>
      </c>
      <c r="B59" s="240"/>
      <c r="C59" s="240"/>
      <c r="D59" s="240"/>
      <c r="E59" s="240"/>
      <c r="F59" s="240"/>
      <c r="G59" s="240"/>
      <c r="H59" s="240"/>
      <c r="I59" s="240"/>
      <c r="J59" s="240"/>
      <c r="K59" s="241"/>
      <c r="L59" s="241"/>
      <c r="M59" s="241"/>
      <c r="N59" s="241"/>
      <c r="O59" s="241"/>
      <c r="P59" s="241"/>
      <c r="Q59" s="241"/>
      <c r="R59" s="241"/>
      <c r="S59" s="241"/>
      <c r="T59" s="241"/>
      <c r="U59" s="241"/>
      <c r="V59" s="242"/>
      <c r="W59" s="389"/>
      <c r="X59" s="390"/>
      <c r="Y59" s="390"/>
      <c r="Z59" s="390"/>
      <c r="AA59" s="390"/>
      <c r="AB59" s="390"/>
      <c r="AC59" s="390"/>
      <c r="AD59" s="390"/>
      <c r="AE59" s="391"/>
      <c r="AF59" s="89"/>
      <c r="AG59" s="89"/>
      <c r="AH59" s="89"/>
      <c r="AI59" s="89"/>
      <c r="AJ59" s="89"/>
      <c r="AK59" s="89"/>
      <c r="AL59" s="89"/>
      <c r="AM59" s="89"/>
      <c r="AN59" s="89"/>
      <c r="AO59" s="89"/>
      <c r="AP59" s="89"/>
      <c r="AQ59" s="89"/>
      <c r="AR59" s="89"/>
      <c r="AS59" s="89"/>
      <c r="AT59" s="89"/>
      <c r="AU59" s="89"/>
      <c r="AV59" s="89"/>
      <c r="AW59" s="89"/>
      <c r="AX59" s="89"/>
      <c r="AY59" s="89"/>
      <c r="AZ59" s="89"/>
      <c r="BA59" s="89"/>
      <c r="BB59" s="89"/>
      <c r="BC59" s="89"/>
      <c r="BD59" s="89"/>
      <c r="BE59" s="89"/>
      <c r="BF59" s="89"/>
      <c r="BG59" s="89"/>
      <c r="BH59" s="89"/>
      <c r="BI59" s="89"/>
      <c r="BJ59" s="89"/>
      <c r="BK59" s="89"/>
      <c r="BL59" s="89"/>
      <c r="BM59" s="89"/>
      <c r="BN59" s="89"/>
      <c r="BO59" s="89"/>
      <c r="BP59" s="89"/>
      <c r="BQ59" s="89"/>
      <c r="BR59" s="89"/>
      <c r="BS59" s="89"/>
      <c r="BT59" s="89"/>
      <c r="BU59" s="89"/>
      <c r="BV59" s="89"/>
      <c r="BW59" s="89"/>
      <c r="BX59" s="89"/>
      <c r="BY59" s="89"/>
      <c r="BZ59" s="89"/>
      <c r="CA59" s="89"/>
      <c r="CB59" s="89"/>
      <c r="CC59" s="89"/>
      <c r="CD59" s="89"/>
      <c r="CE59" s="89"/>
      <c r="CF59" s="89"/>
      <c r="CG59" s="89"/>
      <c r="CH59" s="89"/>
      <c r="CI59" s="89"/>
      <c r="CJ59" s="89"/>
      <c r="CK59" s="89"/>
      <c r="CL59" s="89"/>
      <c r="CM59" s="89"/>
      <c r="CN59" s="89"/>
      <c r="CO59" s="89"/>
      <c r="CP59" s="89"/>
      <c r="CQ59" s="89"/>
      <c r="CR59" s="89"/>
      <c r="CS59" s="89"/>
      <c r="CT59" s="89"/>
      <c r="CU59" s="89"/>
      <c r="CV59" s="89"/>
      <c r="CW59" s="89"/>
      <c r="CX59" s="89"/>
      <c r="CY59" s="89"/>
      <c r="CZ59" s="89"/>
      <c r="DA59" s="89"/>
      <c r="DB59" s="89"/>
      <c r="DC59" s="89"/>
      <c r="DD59" s="89"/>
      <c r="DE59" s="89"/>
      <c r="DF59" s="89"/>
      <c r="DG59" s="89"/>
      <c r="DH59" s="89"/>
      <c r="DI59" s="89"/>
      <c r="DJ59" s="89"/>
      <c r="DK59" s="89"/>
      <c r="DL59" s="89"/>
      <c r="DM59" s="89"/>
      <c r="DN59" s="89"/>
      <c r="DO59" s="89"/>
      <c r="DP59" s="89"/>
      <c r="DQ59" s="89"/>
      <c r="DR59" s="89"/>
      <c r="DS59" s="89"/>
      <c r="DT59" s="89"/>
      <c r="DU59" s="89"/>
      <c r="DV59" s="89"/>
      <c r="DW59" s="89"/>
      <c r="DX59" s="89"/>
      <c r="DY59" s="89"/>
      <c r="DZ59" s="89"/>
      <c r="EA59" s="89"/>
      <c r="EB59" s="89"/>
      <c r="EC59" s="89"/>
      <c r="ED59" s="89"/>
      <c r="EE59" s="89"/>
      <c r="EF59" s="89"/>
      <c r="EG59" s="89"/>
      <c r="EH59" s="89"/>
      <c r="EI59" s="89"/>
      <c r="EJ59" s="89"/>
      <c r="EK59" s="89"/>
      <c r="EL59" s="89"/>
      <c r="EM59" s="89"/>
      <c r="EN59" s="89"/>
      <c r="EO59" s="89"/>
      <c r="EP59" s="89"/>
      <c r="EQ59" s="89"/>
      <c r="ER59" s="89"/>
      <c r="ES59" s="89"/>
      <c r="ET59" s="89"/>
      <c r="EU59" s="89"/>
      <c r="EV59" s="89"/>
      <c r="EW59" s="89"/>
      <c r="EX59" s="89"/>
      <c r="EY59" s="89"/>
      <c r="EZ59" s="101"/>
      <c r="FA59" s="89"/>
      <c r="FB59" s="89"/>
      <c r="FC59" s="89"/>
      <c r="FD59" s="89"/>
      <c r="FE59" s="89"/>
      <c r="FF59" s="89"/>
      <c r="FG59" s="89"/>
      <c r="FH59" s="89"/>
      <c r="FI59" s="89"/>
      <c r="FJ59" s="89"/>
      <c r="FK59" s="89"/>
      <c r="FL59" s="89"/>
      <c r="FM59" s="89"/>
      <c r="FN59" s="89"/>
      <c r="FO59" s="89"/>
      <c r="FP59" s="89"/>
      <c r="FQ59" s="89"/>
      <c r="FR59" s="89"/>
      <c r="FS59" s="89"/>
      <c r="FT59" s="89"/>
      <c r="FU59" s="89"/>
      <c r="FV59" s="89"/>
      <c r="FW59" s="89"/>
      <c r="FX59" s="89"/>
      <c r="FY59" s="89"/>
      <c r="FZ59" s="89"/>
      <c r="GA59" s="89"/>
      <c r="GB59" s="89"/>
      <c r="GC59" s="89"/>
      <c r="GD59" s="89"/>
      <c r="GE59" s="89"/>
      <c r="GF59" s="146"/>
      <c r="GG59" s="93"/>
      <c r="GH59" s="93"/>
      <c r="GI59" s="93"/>
      <c r="GJ59" s="93"/>
      <c r="GK59" s="146"/>
      <c r="GL59" s="93"/>
      <c r="GM59" s="93"/>
      <c r="GN59" s="93"/>
      <c r="GO59" s="93"/>
      <c r="GP59" s="89"/>
      <c r="GQ59" s="93"/>
      <c r="GR59" s="93"/>
      <c r="GS59" s="93"/>
      <c r="GT59" s="146"/>
      <c r="GU59" s="89"/>
      <c r="GV59" s="89"/>
      <c r="GW59" s="93"/>
      <c r="GX59" s="146"/>
      <c r="GY59" s="89"/>
      <c r="GZ59" s="89"/>
      <c r="HA59" s="89"/>
      <c r="HB59" s="89"/>
      <c r="HC59" s="146"/>
      <c r="HD59" s="89"/>
      <c r="HE59" s="89"/>
      <c r="HF59" s="98"/>
      <c r="HG59" s="89"/>
      <c r="HH59" s="89"/>
      <c r="HI59" s="89"/>
      <c r="HJ59" s="89"/>
      <c r="HK59" s="89"/>
      <c r="HL59" s="89"/>
      <c r="HM59" s="89"/>
      <c r="HN59" s="89"/>
      <c r="HO59" s="89"/>
      <c r="HP59" s="89"/>
      <c r="HQ59" s="89"/>
      <c r="HR59" s="89"/>
      <c r="HS59" s="89"/>
      <c r="HT59" s="89"/>
      <c r="HU59" s="89"/>
      <c r="HV59" s="89"/>
      <c r="HW59" s="89"/>
      <c r="HX59" s="89"/>
      <c r="HY59" s="89"/>
      <c r="HZ59" s="89"/>
      <c r="IA59" s="89"/>
      <c r="IB59" s="89"/>
      <c r="IC59" s="89"/>
      <c r="ID59" s="89"/>
      <c r="IE59" s="89"/>
      <c r="IF59" s="89"/>
      <c r="IG59" s="89"/>
      <c r="IH59" s="89"/>
      <c r="II59" s="89"/>
      <c r="IJ59" s="89"/>
      <c r="IK59" s="89"/>
      <c r="IL59" s="89"/>
      <c r="IM59" s="89"/>
      <c r="IN59" s="89"/>
      <c r="IO59" s="89"/>
      <c r="IP59" s="89"/>
    </row>
    <row r="60" spans="1:250" s="94" customFormat="1" ht="27" customHeight="1">
      <c r="A60" s="243" t="s">
        <v>1795</v>
      </c>
      <c r="B60" s="244"/>
      <c r="C60" s="244"/>
      <c r="D60" s="244"/>
      <c r="E60" s="244"/>
      <c r="F60" s="244"/>
      <c r="G60" s="244"/>
      <c r="H60" s="244"/>
      <c r="I60" s="244"/>
      <c r="J60" s="244"/>
      <c r="K60" s="244"/>
      <c r="L60" s="244"/>
      <c r="M60" s="244"/>
      <c r="N60" s="244"/>
      <c r="O60" s="244"/>
      <c r="P60" s="244"/>
      <c r="Q60" s="244"/>
      <c r="R60" s="244"/>
      <c r="S60" s="244"/>
      <c r="T60" s="244"/>
      <c r="U60" s="244"/>
      <c r="V60" s="245"/>
      <c r="W60" s="403">
        <f>SUM(W53:AE59)</f>
        <v>0</v>
      </c>
      <c r="X60" s="404"/>
      <c r="Y60" s="404"/>
      <c r="Z60" s="404"/>
      <c r="AA60" s="404"/>
      <c r="AB60" s="404"/>
      <c r="AC60" s="404"/>
      <c r="AD60" s="404"/>
      <c r="AE60" s="405"/>
      <c r="AF60" s="89"/>
      <c r="AG60" s="89"/>
      <c r="AH60" s="89"/>
      <c r="AI60" s="89"/>
      <c r="AJ60" s="89"/>
      <c r="AK60" s="89"/>
      <c r="AL60" s="89"/>
      <c r="AM60" s="89"/>
      <c r="AN60" s="89"/>
      <c r="AO60" s="89"/>
      <c r="AP60" s="89"/>
      <c r="AQ60" s="89"/>
      <c r="AR60" s="89"/>
      <c r="AS60" s="89"/>
      <c r="AT60" s="89"/>
      <c r="AU60" s="89"/>
      <c r="AV60" s="89"/>
      <c r="AW60" s="89"/>
      <c r="AX60" s="89"/>
      <c r="AY60" s="89"/>
      <c r="AZ60" s="89"/>
      <c r="BA60" s="89"/>
      <c r="BB60" s="89"/>
      <c r="BC60" s="89"/>
      <c r="BD60" s="89"/>
      <c r="BE60" s="89"/>
      <c r="BF60" s="89"/>
      <c r="BG60" s="89"/>
      <c r="BH60" s="89"/>
      <c r="BI60" s="89"/>
      <c r="BJ60" s="89"/>
      <c r="BK60" s="89"/>
      <c r="BL60" s="89"/>
      <c r="BM60" s="89"/>
      <c r="BN60" s="89"/>
      <c r="BO60" s="89"/>
      <c r="BP60" s="89"/>
      <c r="BQ60" s="89"/>
      <c r="BR60" s="89"/>
      <c r="BS60" s="89"/>
      <c r="BT60" s="89"/>
      <c r="BU60" s="89"/>
      <c r="BV60" s="89"/>
      <c r="BW60" s="89"/>
      <c r="BX60" s="89"/>
      <c r="BY60" s="89"/>
      <c r="BZ60" s="89"/>
      <c r="CA60" s="89"/>
      <c r="CB60" s="89"/>
      <c r="CC60" s="89"/>
      <c r="CD60" s="89"/>
      <c r="CE60" s="89"/>
      <c r="CF60" s="89"/>
      <c r="CG60" s="89"/>
      <c r="CH60" s="89"/>
      <c r="CI60" s="89"/>
      <c r="CJ60" s="89"/>
      <c r="CK60" s="89"/>
      <c r="CL60" s="89"/>
      <c r="CM60" s="89"/>
      <c r="CN60" s="89"/>
      <c r="CO60" s="89"/>
      <c r="CP60" s="89"/>
      <c r="CQ60" s="89"/>
      <c r="CR60" s="89"/>
      <c r="CS60" s="89"/>
      <c r="CT60" s="89"/>
      <c r="CU60" s="89"/>
      <c r="CV60" s="89"/>
      <c r="CW60" s="89"/>
      <c r="CX60" s="89"/>
      <c r="CY60" s="89"/>
      <c r="CZ60" s="89"/>
      <c r="DA60" s="89"/>
      <c r="DB60" s="89"/>
      <c r="DC60" s="89"/>
      <c r="DD60" s="89"/>
      <c r="DE60" s="89"/>
      <c r="DF60" s="89"/>
      <c r="DG60" s="89"/>
      <c r="DH60" s="89"/>
      <c r="DI60" s="89"/>
      <c r="DJ60" s="89"/>
      <c r="DK60" s="89"/>
      <c r="DL60" s="89"/>
      <c r="DM60" s="89"/>
      <c r="DN60" s="89"/>
      <c r="DO60" s="89"/>
      <c r="DP60" s="89"/>
      <c r="DQ60" s="89"/>
      <c r="DR60" s="89"/>
      <c r="DS60" s="89"/>
      <c r="DT60" s="89"/>
      <c r="DU60" s="89"/>
      <c r="DV60" s="89"/>
      <c r="DW60" s="89"/>
      <c r="DX60" s="89"/>
      <c r="DY60" s="89"/>
      <c r="DZ60" s="89"/>
      <c r="EA60" s="89"/>
      <c r="EB60" s="89"/>
      <c r="EC60" s="89"/>
      <c r="ED60" s="89"/>
      <c r="EE60" s="89"/>
      <c r="EF60" s="89"/>
      <c r="EG60" s="89"/>
      <c r="EH60" s="89"/>
      <c r="EI60" s="89"/>
      <c r="EJ60" s="89"/>
      <c r="EK60" s="89"/>
      <c r="EL60" s="89"/>
      <c r="EM60" s="89"/>
      <c r="EN60" s="89"/>
      <c r="EO60" s="89"/>
      <c r="EP60" s="89"/>
      <c r="EQ60" s="89"/>
      <c r="ER60" s="89"/>
      <c r="ES60" s="89"/>
      <c r="ET60" s="89"/>
      <c r="EU60" s="89"/>
      <c r="EV60" s="89"/>
      <c r="EW60" s="89"/>
      <c r="EX60" s="89"/>
      <c r="EY60" s="89"/>
      <c r="EZ60" s="101"/>
      <c r="FA60" s="89"/>
      <c r="FB60" s="89"/>
      <c r="FC60" s="89"/>
      <c r="FD60" s="89"/>
      <c r="FE60" s="89"/>
      <c r="FF60" s="89"/>
      <c r="FG60" s="89"/>
      <c r="FH60" s="89"/>
      <c r="FI60" s="89"/>
      <c r="FJ60" s="89"/>
      <c r="FK60" s="89"/>
      <c r="FL60" s="89"/>
      <c r="FM60" s="89"/>
      <c r="FN60" s="89"/>
      <c r="FO60" s="89"/>
      <c r="FP60" s="89"/>
      <c r="FQ60" s="89"/>
      <c r="FR60" s="89"/>
      <c r="FS60" s="89"/>
      <c r="FT60" s="89"/>
      <c r="FU60" s="89"/>
      <c r="FV60" s="89"/>
      <c r="FW60" s="89"/>
      <c r="FX60" s="89"/>
      <c r="FY60" s="89"/>
      <c r="FZ60" s="89"/>
      <c r="GA60" s="89"/>
      <c r="GB60" s="89"/>
      <c r="GC60" s="89"/>
      <c r="GD60" s="89"/>
      <c r="GE60" s="89"/>
      <c r="GF60" s="146"/>
      <c r="GG60" s="93"/>
      <c r="GH60" s="93"/>
      <c r="GI60" s="93"/>
      <c r="GJ60" s="93"/>
      <c r="GK60" s="146"/>
      <c r="GL60" s="93"/>
      <c r="GM60" s="93"/>
      <c r="GN60" s="93"/>
      <c r="GO60" s="93"/>
      <c r="GP60" s="89"/>
      <c r="GQ60" s="93"/>
      <c r="GR60" s="93"/>
      <c r="GS60" s="93"/>
      <c r="GT60" s="146"/>
      <c r="GU60" s="89"/>
      <c r="GV60" s="89"/>
      <c r="GW60" s="93"/>
      <c r="GX60" s="146"/>
      <c r="GY60" s="89"/>
      <c r="GZ60" s="89"/>
      <c r="HA60" s="89"/>
      <c r="HB60" s="89"/>
      <c r="HC60" s="146"/>
      <c r="HD60" s="89"/>
      <c r="HE60" s="89"/>
      <c r="HF60" s="98"/>
      <c r="HG60" s="89"/>
      <c r="HH60" s="89"/>
      <c r="HI60" s="89"/>
      <c r="HJ60" s="89"/>
      <c r="HK60" s="89"/>
      <c r="HL60" s="89"/>
      <c r="HM60" s="89"/>
      <c r="HN60" s="89"/>
      <c r="HO60" s="89"/>
      <c r="HP60" s="89"/>
      <c r="HQ60" s="89"/>
      <c r="HR60" s="89"/>
      <c r="HS60" s="89"/>
      <c r="HT60" s="89"/>
      <c r="HU60" s="89"/>
      <c r="HV60" s="89"/>
      <c r="HW60" s="89"/>
      <c r="HX60" s="89"/>
      <c r="HY60" s="89"/>
      <c r="HZ60" s="89"/>
      <c r="IA60" s="89"/>
      <c r="IB60" s="89"/>
      <c r="IC60" s="89"/>
      <c r="ID60" s="89"/>
      <c r="IE60" s="89"/>
      <c r="IF60" s="89"/>
      <c r="IG60" s="89"/>
      <c r="IH60" s="89"/>
      <c r="II60" s="89"/>
      <c r="IJ60" s="89"/>
      <c r="IK60" s="89"/>
      <c r="IL60" s="89"/>
      <c r="IM60" s="89"/>
      <c r="IN60" s="89"/>
      <c r="IO60" s="89"/>
      <c r="IP60" s="89"/>
    </row>
    <row r="61" spans="1:250" ht="15.95" customHeight="1">
      <c r="A61" s="228" t="s">
        <v>1816</v>
      </c>
      <c r="B61" s="228"/>
      <c r="C61" s="228"/>
      <c r="D61" s="228"/>
      <c r="E61" s="228"/>
      <c r="F61" s="228"/>
      <c r="G61" s="228"/>
      <c r="H61" s="228"/>
      <c r="I61" s="228"/>
      <c r="J61" s="228"/>
      <c r="K61" s="228"/>
      <c r="L61" s="228"/>
      <c r="M61" s="228"/>
      <c r="N61" s="228"/>
      <c r="O61" s="228"/>
      <c r="P61" s="228"/>
      <c r="Q61" s="228"/>
      <c r="R61" s="228"/>
      <c r="S61" s="228"/>
      <c r="T61" s="228"/>
      <c r="U61" s="228"/>
      <c r="V61" s="228"/>
      <c r="W61" s="228"/>
      <c r="X61" s="228"/>
      <c r="Y61" s="228"/>
      <c r="Z61" s="228"/>
      <c r="AA61" s="228"/>
      <c r="AB61" s="228"/>
      <c r="AC61" s="228"/>
      <c r="AD61" s="228"/>
      <c r="AE61" s="228"/>
      <c r="EB61" s="71"/>
      <c r="EC61" s="71"/>
      <c r="ED61" s="71"/>
      <c r="EE61" s="71"/>
      <c r="EF61" s="71"/>
      <c r="EG61" s="71"/>
      <c r="EH61" s="71"/>
      <c r="EI61" s="71"/>
      <c r="EJ61" s="71"/>
      <c r="EK61" s="71"/>
      <c r="EL61" s="71"/>
      <c r="EM61" s="71"/>
      <c r="EN61" s="71"/>
      <c r="EO61" s="71"/>
      <c r="EP61" s="71"/>
      <c r="EQ61" s="71"/>
      <c r="ER61" s="71"/>
      <c r="ES61" s="71"/>
      <c r="ET61" s="71"/>
      <c r="EU61" s="71"/>
      <c r="EV61" s="71"/>
      <c r="EW61" s="71"/>
      <c r="EX61" s="71"/>
      <c r="EY61" s="71"/>
      <c r="EZ61" s="74"/>
      <c r="FA61" s="71"/>
      <c r="FB61" s="71"/>
      <c r="FC61" s="71"/>
      <c r="FD61" s="71"/>
      <c r="FE61" s="71"/>
      <c r="GF61" s="77"/>
      <c r="GG61" s="76"/>
      <c r="GH61" s="76"/>
      <c r="GI61" s="76"/>
      <c r="GJ61" s="76"/>
      <c r="GK61" s="77"/>
      <c r="GL61" s="76"/>
      <c r="GM61" s="76"/>
      <c r="GN61" s="76"/>
      <c r="GO61" s="76"/>
      <c r="GQ61" s="76"/>
      <c r="GR61" s="76"/>
      <c r="GS61" s="76"/>
      <c r="GT61" s="77"/>
      <c r="GW61" s="76"/>
      <c r="GX61" s="77"/>
      <c r="HC61" s="77"/>
      <c r="HF61" s="69"/>
      <c r="HH61" s="71"/>
      <c r="HI61" s="71"/>
      <c r="HJ61" s="71"/>
    </row>
    <row r="62" spans="1:250" ht="19.5" customHeight="1">
      <c r="A62" s="229" t="s">
        <v>1747</v>
      </c>
      <c r="B62" s="230"/>
      <c r="C62" s="230"/>
      <c r="D62" s="230"/>
      <c r="E62" s="230"/>
      <c r="F62" s="230"/>
      <c r="G62" s="230"/>
      <c r="H62" s="231"/>
      <c r="I62" s="229" t="s">
        <v>1817</v>
      </c>
      <c r="J62" s="230"/>
      <c r="K62" s="231"/>
      <c r="L62" s="229" t="s">
        <v>1818</v>
      </c>
      <c r="M62" s="230"/>
      <c r="N62" s="231"/>
      <c r="O62" s="229" t="s">
        <v>1819</v>
      </c>
      <c r="P62" s="230"/>
      <c r="Q62" s="230"/>
      <c r="R62" s="230"/>
      <c r="S62" s="230"/>
      <c r="T62" s="231"/>
      <c r="U62" s="392" t="s">
        <v>1820</v>
      </c>
      <c r="V62" s="402"/>
      <c r="W62" s="393"/>
      <c r="X62" s="392" t="s">
        <v>1821</v>
      </c>
      <c r="Y62" s="393"/>
      <c r="Z62" s="157" t="s">
        <v>1822</v>
      </c>
      <c r="AA62" s="406" t="s">
        <v>1867</v>
      </c>
      <c r="AB62" s="408"/>
      <c r="AC62" s="406" t="s">
        <v>1828</v>
      </c>
      <c r="AD62" s="407"/>
      <c r="AE62" s="408"/>
      <c r="EB62" s="71"/>
      <c r="EC62" s="71"/>
      <c r="ED62" s="71"/>
      <c r="EE62" s="71"/>
      <c r="EF62" s="71"/>
      <c r="EG62" s="71"/>
      <c r="EH62" s="71"/>
      <c r="EI62" s="71"/>
      <c r="EJ62" s="71"/>
      <c r="EK62" s="71"/>
      <c r="EL62" s="71"/>
      <c r="EM62" s="71"/>
      <c r="EN62" s="71"/>
      <c r="EO62" s="71"/>
      <c r="EP62" s="71"/>
      <c r="EQ62" s="71"/>
      <c r="ER62" s="71"/>
      <c r="ES62" s="71"/>
      <c r="ET62" s="71"/>
      <c r="EU62" s="71"/>
      <c r="EV62" s="71"/>
      <c r="EW62" s="71"/>
      <c r="EX62" s="71"/>
      <c r="EY62" s="71"/>
      <c r="EZ62" s="74"/>
      <c r="FA62" s="71"/>
      <c r="FB62" s="71"/>
      <c r="FC62" s="71"/>
      <c r="FD62" s="71"/>
      <c r="FE62" s="71"/>
      <c r="GF62" s="77"/>
      <c r="GG62" s="76"/>
      <c r="GH62" s="76"/>
      <c r="GI62" s="76"/>
      <c r="GJ62" s="76"/>
      <c r="GK62" s="77"/>
      <c r="GL62" s="76"/>
      <c r="GM62" s="76"/>
      <c r="GN62" s="76"/>
      <c r="GO62" s="76"/>
      <c r="GQ62" s="76"/>
      <c r="GR62" s="76"/>
      <c r="GS62" s="76"/>
      <c r="GT62" s="77"/>
      <c r="GW62" s="76"/>
      <c r="GX62" s="77"/>
      <c r="HC62" s="77"/>
      <c r="HF62" s="69"/>
      <c r="HH62" s="71"/>
      <c r="HI62" s="71"/>
      <c r="HJ62" s="71"/>
    </row>
    <row r="63" spans="1:250" ht="21.95" customHeight="1">
      <c r="A63" s="232"/>
      <c r="B63" s="232"/>
      <c r="C63" s="232"/>
      <c r="D63" s="232"/>
      <c r="E63" s="232"/>
      <c r="F63" s="232"/>
      <c r="G63" s="232"/>
      <c r="H63" s="232"/>
      <c r="I63" s="232"/>
      <c r="J63" s="232"/>
      <c r="K63" s="232"/>
      <c r="L63" s="388"/>
      <c r="M63" s="232"/>
      <c r="N63" s="232"/>
      <c r="O63" s="388"/>
      <c r="P63" s="232"/>
      <c r="Q63" s="232"/>
      <c r="R63" s="232"/>
      <c r="S63" s="232"/>
      <c r="T63" s="232"/>
      <c r="U63" s="396"/>
      <c r="V63" s="397"/>
      <c r="W63" s="398"/>
      <c r="X63" s="250"/>
      <c r="Y63" s="252"/>
      <c r="Z63" s="158"/>
      <c r="AA63" s="511"/>
      <c r="AB63" s="512"/>
      <c r="AC63" s="206"/>
      <c r="AD63" s="207"/>
      <c r="AE63" s="208"/>
      <c r="EB63" s="71"/>
      <c r="EC63" s="71"/>
      <c r="ED63" s="71"/>
      <c r="EE63" s="71"/>
      <c r="EF63" s="71"/>
      <c r="EG63" s="71"/>
      <c r="EH63" s="71"/>
      <c r="EI63" s="71"/>
      <c r="EJ63" s="71"/>
      <c r="EK63" s="71"/>
      <c r="EL63" s="71"/>
      <c r="EM63" s="71"/>
      <c r="EN63" s="71"/>
      <c r="EO63" s="71"/>
      <c r="EP63" s="71"/>
      <c r="EQ63" s="71"/>
      <c r="ER63" s="71"/>
      <c r="ES63" s="71"/>
      <c r="ET63" s="71"/>
      <c r="EU63" s="71"/>
      <c r="EV63" s="71"/>
      <c r="EW63" s="71"/>
      <c r="EX63" s="71"/>
      <c r="EY63" s="71"/>
      <c r="EZ63" s="74"/>
      <c r="FA63" s="71"/>
      <c r="FB63" s="71"/>
      <c r="FC63" s="71"/>
      <c r="FD63" s="71"/>
      <c r="FE63" s="71"/>
      <c r="GF63" s="77"/>
      <c r="GG63" s="76"/>
      <c r="GH63" s="76"/>
      <c r="GI63" s="76"/>
      <c r="GJ63" s="76"/>
      <c r="GK63" s="77"/>
      <c r="GL63" s="76"/>
      <c r="GM63" s="76"/>
      <c r="GN63" s="76"/>
      <c r="GO63" s="76"/>
      <c r="GQ63" s="76"/>
      <c r="GR63" s="76"/>
      <c r="GS63" s="76"/>
      <c r="GT63" s="77"/>
      <c r="GW63" s="76"/>
      <c r="GX63" s="77"/>
      <c r="HC63" s="77"/>
      <c r="HF63" s="69"/>
      <c r="HH63" s="71"/>
      <c r="HI63" s="71"/>
      <c r="HJ63" s="71"/>
    </row>
    <row r="64" spans="1:250" ht="21.95" customHeight="1">
      <c r="A64" s="232"/>
      <c r="B64" s="232"/>
      <c r="C64" s="232"/>
      <c r="D64" s="232"/>
      <c r="E64" s="232"/>
      <c r="F64" s="232"/>
      <c r="G64" s="232"/>
      <c r="H64" s="232"/>
      <c r="I64" s="232"/>
      <c r="J64" s="232"/>
      <c r="K64" s="232"/>
      <c r="L64" s="388"/>
      <c r="M64" s="232"/>
      <c r="N64" s="232"/>
      <c r="O64" s="388"/>
      <c r="P64" s="232"/>
      <c r="Q64" s="232"/>
      <c r="R64" s="232"/>
      <c r="S64" s="232"/>
      <c r="T64" s="232"/>
      <c r="U64" s="504"/>
      <c r="V64" s="396"/>
      <c r="W64" s="159"/>
      <c r="X64" s="250"/>
      <c r="Y64" s="252"/>
      <c r="Z64" s="158"/>
      <c r="AA64" s="511"/>
      <c r="AB64" s="512"/>
      <c r="AC64" s="206"/>
      <c r="AD64" s="207"/>
      <c r="AE64" s="208"/>
      <c r="EB64" s="71"/>
      <c r="EC64" s="71"/>
      <c r="ED64" s="71"/>
      <c r="EE64" s="71"/>
      <c r="EF64" s="71"/>
      <c r="EG64" s="72"/>
      <c r="EH64" s="72"/>
      <c r="EI64" s="72"/>
      <c r="EJ64" s="72"/>
      <c r="EK64" s="71"/>
      <c r="EL64" s="71"/>
      <c r="EM64" s="71"/>
      <c r="EN64" s="71"/>
      <c r="EO64" s="71"/>
      <c r="EP64" s="71"/>
      <c r="EQ64" s="71"/>
      <c r="ER64" s="71"/>
      <c r="ES64" s="71"/>
      <c r="ET64" s="71"/>
      <c r="EU64" s="71"/>
      <c r="EV64" s="71"/>
      <c r="EW64" s="71"/>
      <c r="EX64" s="71"/>
      <c r="EY64" s="71"/>
      <c r="EZ64" s="74"/>
      <c r="FA64" s="71"/>
      <c r="FB64" s="71"/>
      <c r="FC64" s="71"/>
      <c r="FD64" s="71"/>
      <c r="FE64" s="71"/>
      <c r="GF64" s="77"/>
      <c r="GG64" s="76"/>
      <c r="GH64" s="76"/>
      <c r="GI64" s="76"/>
      <c r="GJ64" s="76"/>
      <c r="GK64" s="77"/>
      <c r="GL64" s="76"/>
      <c r="GM64" s="76"/>
      <c r="GN64" s="76"/>
      <c r="GO64" s="76"/>
      <c r="GQ64" s="76"/>
      <c r="GR64" s="76"/>
      <c r="GS64" s="76"/>
      <c r="GT64" s="77"/>
      <c r="GW64" s="76"/>
      <c r="GX64" s="77"/>
      <c r="HC64" s="77"/>
      <c r="HF64" s="69"/>
      <c r="HH64" s="71"/>
      <c r="HI64" s="71"/>
      <c r="HJ64" s="71"/>
    </row>
    <row r="65" spans="1:220" ht="18" customHeight="1">
      <c r="A65" s="501" t="s">
        <v>605</v>
      </c>
      <c r="B65" s="502"/>
      <c r="C65" s="502"/>
      <c r="D65" s="502"/>
      <c r="E65" s="502"/>
      <c r="F65" s="502"/>
      <c r="G65" s="502"/>
      <c r="H65" s="502"/>
      <c r="I65" s="502"/>
      <c r="J65" s="502"/>
      <c r="K65" s="502"/>
      <c r="L65" s="502"/>
      <c r="M65" s="502"/>
      <c r="N65" s="502"/>
      <c r="O65" s="502"/>
      <c r="P65" s="502"/>
      <c r="Q65" s="502"/>
      <c r="R65" s="502"/>
      <c r="S65" s="502"/>
      <c r="T65" s="503"/>
      <c r="U65" s="399">
        <f>SUM(U63:W64)</f>
        <v>0</v>
      </c>
      <c r="V65" s="400"/>
      <c r="W65" s="401"/>
      <c r="X65" s="394"/>
      <c r="Y65" s="395"/>
      <c r="Z65" s="160">
        <f>SUM(Z63:AB64)</f>
        <v>0</v>
      </c>
      <c r="AA65" s="513">
        <f>SUM(AA63:AA64)</f>
        <v>0</v>
      </c>
      <c r="AB65" s="514"/>
      <c r="AC65" s="409"/>
      <c r="AD65" s="410"/>
      <c r="AE65" s="411"/>
      <c r="EB65" s="71"/>
      <c r="EC65" s="71"/>
      <c r="ED65" s="71"/>
      <c r="EE65" s="71"/>
      <c r="EF65" s="71"/>
      <c r="EG65" s="71"/>
      <c r="EH65" s="71"/>
      <c r="EI65" s="71"/>
      <c r="EJ65" s="71"/>
      <c r="EK65" s="71"/>
      <c r="EL65" s="71"/>
      <c r="EM65" s="71"/>
      <c r="EN65" s="71"/>
      <c r="EO65" s="71"/>
      <c r="EQ65" s="71"/>
      <c r="ER65" s="71"/>
      <c r="ES65" s="71"/>
      <c r="ET65" s="71"/>
      <c r="EU65" s="71"/>
      <c r="EV65" s="71"/>
      <c r="EW65" s="71"/>
      <c r="EX65" s="71"/>
      <c r="EY65" s="71"/>
      <c r="EZ65" s="74"/>
      <c r="FA65" s="71"/>
      <c r="FD65" s="71"/>
      <c r="FE65" s="71"/>
      <c r="GF65" s="77"/>
      <c r="GG65" s="76"/>
      <c r="GH65" s="76"/>
      <c r="GI65" s="76"/>
      <c r="GJ65" s="76"/>
      <c r="GK65" s="77"/>
      <c r="GL65" s="76"/>
      <c r="GM65" s="76"/>
      <c r="GN65" s="76"/>
      <c r="GO65" s="76"/>
      <c r="GQ65" s="76"/>
      <c r="GR65" s="76"/>
      <c r="GS65" s="76"/>
      <c r="GT65" s="77"/>
      <c r="GW65" s="76"/>
      <c r="GX65" s="77"/>
      <c r="HC65" s="77"/>
      <c r="HF65" s="69"/>
      <c r="HH65" s="71"/>
      <c r="HI65" s="71"/>
      <c r="HJ65" s="71"/>
    </row>
    <row r="66" spans="1:220" ht="15.95" customHeight="1">
      <c r="A66" s="341" t="s">
        <v>1771</v>
      </c>
      <c r="B66" s="342"/>
      <c r="C66" s="342"/>
      <c r="D66" s="342"/>
      <c r="E66" s="342"/>
      <c r="F66" s="342"/>
      <c r="G66" s="342"/>
      <c r="H66" s="342"/>
      <c r="I66" s="342"/>
      <c r="J66" s="342"/>
      <c r="K66" s="342"/>
      <c r="L66" s="342"/>
      <c r="M66" s="342"/>
      <c r="N66" s="342"/>
      <c r="O66" s="342"/>
      <c r="P66" s="342"/>
      <c r="Q66" s="342"/>
      <c r="R66" s="342"/>
      <c r="S66" s="342"/>
      <c r="T66" s="342"/>
      <c r="U66" s="342"/>
      <c r="V66" s="342"/>
      <c r="W66" s="342"/>
      <c r="X66" s="342"/>
      <c r="Y66" s="342"/>
      <c r="Z66" s="342"/>
      <c r="AA66" s="342"/>
      <c r="AB66" s="342"/>
      <c r="AC66" s="342"/>
      <c r="AD66" s="342"/>
      <c r="AE66" s="343"/>
      <c r="DZ66" s="72"/>
      <c r="EA66" s="72"/>
      <c r="EB66" s="72"/>
      <c r="EC66" s="72"/>
      <c r="ED66" s="72"/>
      <c r="EE66" s="72"/>
      <c r="EF66" s="71"/>
      <c r="EG66" s="72"/>
      <c r="EH66" s="72"/>
      <c r="EI66" s="72"/>
      <c r="EJ66" s="72"/>
      <c r="EK66" s="72"/>
      <c r="EL66" s="72"/>
      <c r="EM66" s="72"/>
      <c r="EN66" s="72"/>
      <c r="EO66" s="72"/>
      <c r="EP66" s="69"/>
      <c r="EY66" s="74"/>
      <c r="EZ66" s="74"/>
      <c r="FB66" s="69"/>
      <c r="FC66" s="69"/>
      <c r="FE66" s="71"/>
      <c r="FP66" s="86" t="s">
        <v>350</v>
      </c>
      <c r="GE66" s="71">
        <v>6</v>
      </c>
      <c r="GF66" s="78" t="s">
        <v>1898</v>
      </c>
      <c r="GG66" s="76" t="s">
        <v>244</v>
      </c>
      <c r="GH66" s="76"/>
      <c r="GI66" s="76"/>
      <c r="GJ66" s="76"/>
      <c r="GK66" s="77" t="s">
        <v>351</v>
      </c>
      <c r="GL66" s="76"/>
      <c r="GM66" s="76"/>
      <c r="GN66" s="76" t="s">
        <v>244</v>
      </c>
      <c r="GO66" s="76"/>
      <c r="GP66" s="77" t="s">
        <v>352</v>
      </c>
      <c r="GQ66" s="76"/>
      <c r="GR66" s="76"/>
      <c r="GS66" s="76" t="s">
        <v>244</v>
      </c>
      <c r="GW66" s="76" t="s">
        <v>244</v>
      </c>
      <c r="GX66" s="77" t="s">
        <v>353</v>
      </c>
      <c r="HB66" s="86">
        <v>110</v>
      </c>
      <c r="HC66" s="77" t="s">
        <v>354</v>
      </c>
      <c r="HE66" s="86" t="s">
        <v>244</v>
      </c>
      <c r="HF66" s="77" t="s">
        <v>355</v>
      </c>
      <c r="HH66" s="71"/>
      <c r="HI66" s="71"/>
      <c r="HJ66" s="71"/>
    </row>
    <row r="67" spans="1:220" ht="15.95" customHeight="1">
      <c r="A67" s="378" t="s">
        <v>159</v>
      </c>
      <c r="B67" s="210"/>
      <c r="C67" s="210"/>
      <c r="D67" s="210"/>
      <c r="E67" s="210"/>
      <c r="F67" s="210"/>
      <c r="G67" s="210"/>
      <c r="H67" s="210"/>
      <c r="I67" s="210"/>
      <c r="J67" s="210"/>
      <c r="K67" s="222"/>
      <c r="L67" s="385" t="s">
        <v>160</v>
      </c>
      <c r="M67" s="210"/>
      <c r="N67" s="210"/>
      <c r="O67" s="210"/>
      <c r="P67" s="210"/>
      <c r="Q67" s="210"/>
      <c r="R67" s="210"/>
      <c r="S67" s="210"/>
      <c r="T67" s="210"/>
      <c r="U67" s="222"/>
      <c r="V67" s="386" t="s">
        <v>1851</v>
      </c>
      <c r="W67" s="210"/>
      <c r="X67" s="210"/>
      <c r="Y67" s="222"/>
      <c r="Z67" s="386" t="s">
        <v>1852</v>
      </c>
      <c r="AA67" s="387"/>
      <c r="AB67" s="222"/>
      <c r="AC67" s="266" t="s">
        <v>161</v>
      </c>
      <c r="AD67" s="337"/>
      <c r="AE67" s="338"/>
      <c r="AF67" s="72"/>
      <c r="AG67" s="72"/>
      <c r="AH67" s="72"/>
      <c r="AI67" s="72"/>
      <c r="AJ67" s="72"/>
      <c r="AK67" s="72"/>
      <c r="AL67" s="473"/>
      <c r="AM67" s="474"/>
      <c r="AN67" s="474"/>
      <c r="AO67" s="473"/>
      <c r="AP67" s="474"/>
      <c r="AQ67" s="72"/>
      <c r="AR67" s="72"/>
      <c r="AS67" s="72"/>
      <c r="AT67" s="72"/>
      <c r="AU67" s="72"/>
      <c r="AV67" s="72"/>
      <c r="AW67" s="72"/>
      <c r="AX67" s="72"/>
      <c r="AY67" s="72"/>
      <c r="AZ67" s="72"/>
      <c r="BA67" s="72"/>
      <c r="BB67" s="72"/>
      <c r="BC67" s="72"/>
      <c r="BD67" s="72"/>
      <c r="BE67" s="72"/>
      <c r="BF67" s="72"/>
      <c r="BG67" s="72"/>
      <c r="BH67" s="72"/>
      <c r="BI67" s="72"/>
      <c r="BJ67" s="72"/>
      <c r="BK67" s="72"/>
      <c r="BL67" s="72"/>
      <c r="BM67" s="72"/>
      <c r="BN67" s="72"/>
      <c r="BO67" s="72"/>
      <c r="BP67" s="72"/>
      <c r="BQ67" s="72"/>
      <c r="BR67" s="72"/>
      <c r="BS67" s="72"/>
      <c r="BT67" s="72"/>
      <c r="BU67" s="72"/>
      <c r="BV67" s="72"/>
      <c r="BW67" s="72"/>
      <c r="BX67" s="72"/>
      <c r="BY67" s="72"/>
      <c r="BZ67" s="72"/>
      <c r="CA67" s="72"/>
      <c r="CB67" s="72"/>
      <c r="CC67" s="72"/>
      <c r="CD67" s="72"/>
      <c r="CE67" s="72"/>
      <c r="CF67" s="72"/>
      <c r="CG67" s="72"/>
      <c r="CH67" s="72"/>
      <c r="CI67" s="72"/>
      <c r="CJ67" s="72"/>
      <c r="CK67" s="72"/>
      <c r="CL67" s="72"/>
      <c r="CM67" s="72"/>
      <c r="CN67" s="72"/>
      <c r="CO67" s="72"/>
      <c r="CP67" s="72"/>
      <c r="CQ67" s="72"/>
      <c r="CR67" s="72"/>
      <c r="CS67" s="72"/>
      <c r="CT67" s="72"/>
      <c r="CU67" s="72"/>
      <c r="CV67" s="72"/>
      <c r="CW67" s="72"/>
      <c r="CX67" s="72"/>
      <c r="CY67" s="72"/>
      <c r="CZ67" s="72"/>
      <c r="DA67" s="72"/>
      <c r="DB67" s="72"/>
      <c r="DC67" s="72"/>
      <c r="DD67" s="72"/>
      <c r="DE67" s="72"/>
      <c r="DF67" s="72"/>
      <c r="DG67" s="72"/>
      <c r="DH67" s="72"/>
      <c r="DI67" s="72"/>
      <c r="DJ67" s="72"/>
      <c r="DK67" s="72"/>
      <c r="DL67" s="72"/>
      <c r="DM67" s="72"/>
      <c r="DN67" s="72"/>
      <c r="DO67" s="72"/>
      <c r="DP67" s="72"/>
      <c r="DQ67" s="72"/>
      <c r="DR67" s="72"/>
      <c r="DS67" s="72"/>
      <c r="DT67" s="72"/>
      <c r="DU67" s="72"/>
      <c r="DV67" s="72"/>
      <c r="DW67" s="72"/>
      <c r="DX67" s="72"/>
      <c r="DY67" s="72"/>
      <c r="DZ67" s="71"/>
      <c r="EA67" s="71"/>
      <c r="EB67" s="71"/>
      <c r="EC67" s="71"/>
      <c r="ED67" s="71"/>
      <c r="EE67" s="71"/>
      <c r="EF67" s="72"/>
      <c r="EG67" s="71"/>
      <c r="EH67" s="71"/>
      <c r="EI67" s="71"/>
      <c r="EJ67" s="71"/>
      <c r="EK67" s="71"/>
      <c r="EL67" s="71"/>
      <c r="EM67" s="71"/>
      <c r="EN67" s="71"/>
      <c r="EO67" s="71"/>
      <c r="EQ67" s="69"/>
      <c r="ER67" s="69"/>
      <c r="ES67" s="69"/>
      <c r="ET67" s="69"/>
      <c r="EU67" s="69"/>
      <c r="EV67" s="69"/>
      <c r="EW67" s="69"/>
      <c r="EX67" s="69"/>
      <c r="EY67" s="73"/>
      <c r="EZ67" s="74"/>
      <c r="FA67" s="69"/>
      <c r="FD67" s="69"/>
      <c r="FE67" s="72"/>
      <c r="FF67" s="72"/>
      <c r="FG67" s="72"/>
      <c r="FH67" s="72"/>
      <c r="FI67" s="72"/>
      <c r="FJ67" s="72"/>
      <c r="FK67" s="72"/>
      <c r="FL67" s="72"/>
      <c r="FM67" s="72"/>
      <c r="FN67" s="72"/>
      <c r="FO67" s="72"/>
      <c r="FP67" s="69" t="s">
        <v>356</v>
      </c>
      <c r="FQ67" s="72"/>
      <c r="FR67" s="72"/>
      <c r="FS67" s="72"/>
      <c r="FT67" s="72"/>
      <c r="FU67" s="72"/>
      <c r="FV67" s="72"/>
      <c r="FW67" s="72"/>
      <c r="FX67" s="72"/>
      <c r="FY67" s="72"/>
      <c r="FZ67" s="72"/>
      <c r="GA67" s="72"/>
      <c r="GB67" s="72"/>
      <c r="GC67" s="72"/>
      <c r="GD67" s="72"/>
      <c r="GE67" s="72">
        <v>7</v>
      </c>
      <c r="GF67" s="77" t="s">
        <v>357</v>
      </c>
      <c r="GG67" s="75" t="s">
        <v>244</v>
      </c>
      <c r="GH67" s="75"/>
      <c r="GI67" s="69"/>
      <c r="GJ67" s="69"/>
      <c r="GK67" s="77" t="s">
        <v>358</v>
      </c>
      <c r="GL67" s="69"/>
      <c r="GM67" s="75"/>
      <c r="GN67" s="75" t="s">
        <v>244</v>
      </c>
      <c r="GO67" s="75"/>
      <c r="GP67" s="77" t="s">
        <v>359</v>
      </c>
      <c r="GQ67" s="75"/>
      <c r="GR67" s="75"/>
      <c r="GS67" s="75" t="s">
        <v>244</v>
      </c>
      <c r="GT67" s="77" t="s">
        <v>360</v>
      </c>
      <c r="GU67" s="69"/>
      <c r="GV67" s="69"/>
      <c r="GW67" s="75" t="s">
        <v>244</v>
      </c>
      <c r="GX67" s="69"/>
      <c r="GY67" s="69"/>
      <c r="GZ67" s="69"/>
      <c r="HA67" s="69"/>
      <c r="HB67" s="69">
        <v>1</v>
      </c>
      <c r="HC67" s="77" t="s">
        <v>361</v>
      </c>
      <c r="HD67" s="69"/>
      <c r="HE67" s="69" t="s">
        <v>244</v>
      </c>
      <c r="HF67" s="69"/>
      <c r="HG67" s="69"/>
      <c r="HH67" s="72"/>
      <c r="HI67" s="72"/>
      <c r="HJ67" s="72"/>
      <c r="HK67" s="72"/>
      <c r="HL67" s="72"/>
    </row>
    <row r="68" spans="1:220" ht="20.100000000000001" customHeight="1">
      <c r="A68" s="367"/>
      <c r="B68" s="216"/>
      <c r="C68" s="216"/>
      <c r="D68" s="216"/>
      <c r="E68" s="216"/>
      <c r="F68" s="216"/>
      <c r="G68" s="216"/>
      <c r="H68" s="216"/>
      <c r="I68" s="216"/>
      <c r="J68" s="216"/>
      <c r="K68" s="219"/>
      <c r="L68" s="270"/>
      <c r="M68" s="216"/>
      <c r="N68" s="216"/>
      <c r="O68" s="216"/>
      <c r="P68" s="216"/>
      <c r="Q68" s="216"/>
      <c r="R68" s="216"/>
      <c r="S68" s="216"/>
      <c r="T68" s="216"/>
      <c r="U68" s="216"/>
      <c r="V68" s="161" t="s">
        <v>32</v>
      </c>
      <c r="W68" s="475"/>
      <c r="X68" s="476"/>
      <c r="Y68" s="477"/>
      <c r="Z68" s="270"/>
      <c r="AA68" s="339"/>
      <c r="AB68" s="219"/>
      <c r="AC68" s="344"/>
      <c r="AD68" s="216"/>
      <c r="AE68" s="217"/>
      <c r="AF68" s="71"/>
      <c r="AG68" s="71"/>
      <c r="AH68" s="71"/>
      <c r="AI68" s="71"/>
      <c r="AJ68" s="71"/>
      <c r="AK68" s="71"/>
      <c r="AL68" s="71"/>
      <c r="AM68" s="71"/>
      <c r="AN68" s="71"/>
      <c r="AO68" s="71"/>
      <c r="AP68" s="71"/>
      <c r="AQ68" s="71"/>
      <c r="AR68" s="71"/>
      <c r="AS68" s="71"/>
      <c r="AT68" s="71"/>
      <c r="AU68" s="71"/>
      <c r="AV68" s="71"/>
      <c r="AW68" s="71"/>
      <c r="AX68" s="71"/>
      <c r="AY68" s="71"/>
      <c r="AZ68" s="71"/>
      <c r="BA68" s="71"/>
      <c r="BB68" s="71"/>
      <c r="BC68" s="71"/>
      <c r="BD68" s="71"/>
      <c r="BE68" s="71"/>
      <c r="BF68" s="71"/>
      <c r="BG68" s="71"/>
      <c r="BH68" s="71"/>
      <c r="BI68" s="71"/>
      <c r="BJ68" s="71"/>
      <c r="BK68" s="71"/>
      <c r="BL68" s="71"/>
      <c r="BM68" s="71"/>
      <c r="BN68" s="71"/>
      <c r="BO68" s="71"/>
      <c r="BP68" s="71"/>
      <c r="BQ68" s="71"/>
      <c r="BR68" s="71"/>
      <c r="BS68" s="71"/>
      <c r="BT68" s="71"/>
      <c r="BU68" s="71"/>
      <c r="BV68" s="71"/>
      <c r="BW68" s="71"/>
      <c r="BX68" s="71"/>
      <c r="BY68" s="71"/>
      <c r="BZ68" s="71"/>
      <c r="CA68" s="71"/>
      <c r="CB68" s="71"/>
      <c r="CC68" s="71"/>
      <c r="CD68" s="71"/>
      <c r="CE68" s="71"/>
      <c r="CF68" s="71"/>
      <c r="CG68" s="71"/>
      <c r="CH68" s="71"/>
      <c r="CI68" s="71"/>
      <c r="CJ68" s="71"/>
      <c r="CK68" s="71"/>
      <c r="CL68" s="71"/>
      <c r="CM68" s="71"/>
      <c r="CN68" s="71"/>
      <c r="CO68" s="71"/>
      <c r="CP68" s="71"/>
      <c r="CQ68" s="71"/>
      <c r="CR68" s="71"/>
      <c r="CS68" s="71"/>
      <c r="CT68" s="71"/>
      <c r="CU68" s="71"/>
      <c r="CV68" s="71"/>
      <c r="CW68" s="71"/>
      <c r="CX68" s="71"/>
      <c r="CY68" s="71"/>
      <c r="CZ68" s="71"/>
      <c r="DA68" s="71"/>
      <c r="DB68" s="71"/>
      <c r="DC68" s="71"/>
      <c r="DD68" s="71"/>
      <c r="DE68" s="71"/>
      <c r="DF68" s="71"/>
      <c r="DG68" s="71"/>
      <c r="DH68" s="71"/>
      <c r="DI68" s="71"/>
      <c r="DJ68" s="71"/>
      <c r="DK68" s="71"/>
      <c r="DL68" s="71"/>
      <c r="DM68" s="71"/>
      <c r="DN68" s="71"/>
      <c r="DO68" s="71"/>
      <c r="DP68" s="71"/>
      <c r="DQ68" s="71"/>
      <c r="DR68" s="71"/>
      <c r="DS68" s="71"/>
      <c r="DT68" s="71"/>
      <c r="DU68" s="71"/>
      <c r="DV68" s="71"/>
      <c r="DW68" s="71"/>
      <c r="DX68" s="71"/>
      <c r="DY68" s="71"/>
      <c r="DZ68" s="72"/>
      <c r="EA68" s="72"/>
      <c r="EB68" s="72"/>
      <c r="EC68" s="72"/>
      <c r="ED68" s="72"/>
      <c r="EE68" s="72"/>
      <c r="EF68" s="71"/>
      <c r="EG68" s="72"/>
      <c r="EH68" s="72"/>
      <c r="EI68" s="72"/>
      <c r="EJ68" s="72"/>
      <c r="EK68" s="72"/>
      <c r="EL68" s="72"/>
      <c r="EM68" s="72"/>
      <c r="EN68" s="72"/>
      <c r="EO68" s="72"/>
      <c r="EP68" s="69"/>
      <c r="EY68" s="74"/>
      <c r="EZ68" s="74"/>
      <c r="FB68" s="69"/>
      <c r="FC68" s="69"/>
      <c r="FE68" s="71"/>
      <c r="FF68" s="71"/>
      <c r="FG68" s="71"/>
      <c r="FH68" s="71"/>
      <c r="FI68" s="71"/>
      <c r="FJ68" s="71"/>
      <c r="FK68" s="71"/>
      <c r="FL68" s="71"/>
      <c r="FM68" s="71"/>
      <c r="FN68" s="71"/>
      <c r="FO68" s="71"/>
      <c r="FP68" s="86" t="s">
        <v>362</v>
      </c>
      <c r="FQ68" s="71"/>
      <c r="FR68" s="71"/>
      <c r="FS68" s="71"/>
      <c r="FT68" s="71"/>
      <c r="FU68" s="71"/>
      <c r="FV68" s="71"/>
      <c r="FW68" s="71"/>
      <c r="FX68" s="71"/>
      <c r="FY68" s="71"/>
      <c r="FZ68" s="71"/>
      <c r="GA68" s="71"/>
      <c r="GB68" s="71"/>
      <c r="GC68" s="71"/>
      <c r="GD68" s="71"/>
      <c r="GE68" s="71">
        <v>8</v>
      </c>
      <c r="GF68" s="78" t="s">
        <v>1899</v>
      </c>
      <c r="GG68" s="76" t="s">
        <v>244</v>
      </c>
      <c r="GH68" s="76"/>
      <c r="GK68" s="76"/>
      <c r="GM68" s="76"/>
      <c r="GN68" s="76" t="s">
        <v>244</v>
      </c>
      <c r="GO68" s="76"/>
      <c r="GS68" s="76" t="s">
        <v>244</v>
      </c>
      <c r="GT68" s="77" t="s">
        <v>363</v>
      </c>
      <c r="GW68" s="76" t="s">
        <v>244</v>
      </c>
      <c r="GX68" s="77" t="s">
        <v>364</v>
      </c>
      <c r="HB68" s="86">
        <v>2</v>
      </c>
      <c r="HC68" s="77" t="s">
        <v>365</v>
      </c>
      <c r="HE68" s="86" t="s">
        <v>244</v>
      </c>
      <c r="HF68" s="77" t="s">
        <v>366</v>
      </c>
      <c r="HH68" s="71"/>
      <c r="HI68" s="71"/>
      <c r="HJ68" s="71"/>
      <c r="HK68" s="71"/>
      <c r="HL68" s="71"/>
    </row>
    <row r="69" spans="1:220" ht="15.95" customHeight="1">
      <c r="A69" s="335" t="s">
        <v>173</v>
      </c>
      <c r="B69" s="210"/>
      <c r="C69" s="210"/>
      <c r="D69" s="210"/>
      <c r="E69" s="210"/>
      <c r="F69" s="210"/>
      <c r="G69" s="210"/>
      <c r="H69" s="210"/>
      <c r="I69" s="222"/>
      <c r="J69" s="266" t="s">
        <v>174</v>
      </c>
      <c r="K69" s="269"/>
      <c r="L69" s="269"/>
      <c r="M69" s="267"/>
      <c r="N69" s="276" t="s">
        <v>175</v>
      </c>
      <c r="O69" s="210"/>
      <c r="P69" s="210"/>
      <c r="Q69" s="210"/>
      <c r="R69" s="210"/>
      <c r="S69" s="210"/>
      <c r="T69" s="210"/>
      <c r="U69" s="210"/>
      <c r="V69" s="210"/>
      <c r="W69" s="222"/>
      <c r="X69" s="266" t="s">
        <v>1850</v>
      </c>
      <c r="Y69" s="222"/>
      <c r="Z69" s="266" t="s">
        <v>176</v>
      </c>
      <c r="AA69" s="337"/>
      <c r="AB69" s="337"/>
      <c r="AC69" s="337"/>
      <c r="AD69" s="337"/>
      <c r="AE69" s="338"/>
      <c r="AF69" s="72"/>
      <c r="AG69" s="72"/>
      <c r="AH69" s="72"/>
      <c r="AI69" s="72"/>
      <c r="AJ69" s="72"/>
      <c r="AK69" s="72"/>
      <c r="AL69" s="72"/>
      <c r="AM69" s="72"/>
      <c r="AN69" s="72"/>
      <c r="AO69" s="72"/>
      <c r="AP69" s="72"/>
      <c r="AQ69" s="72"/>
      <c r="AR69" s="72"/>
      <c r="AS69" s="72"/>
      <c r="AT69" s="72"/>
      <c r="AU69" s="72"/>
      <c r="AV69" s="72"/>
      <c r="AW69" s="72"/>
      <c r="AX69" s="72"/>
      <c r="AY69" s="72"/>
      <c r="AZ69" s="72"/>
      <c r="BA69" s="72"/>
      <c r="BB69" s="72"/>
      <c r="BC69" s="72"/>
      <c r="BD69" s="72"/>
      <c r="BE69" s="72"/>
      <c r="BF69" s="72"/>
      <c r="BG69" s="72"/>
      <c r="BH69" s="72"/>
      <c r="BI69" s="72"/>
      <c r="BJ69" s="72"/>
      <c r="BK69" s="72"/>
      <c r="BL69" s="72"/>
      <c r="BM69" s="72"/>
      <c r="BN69" s="72"/>
      <c r="BO69" s="72"/>
      <c r="BP69" s="72"/>
      <c r="BQ69" s="72"/>
      <c r="BR69" s="72"/>
      <c r="BS69" s="72"/>
      <c r="BT69" s="72"/>
      <c r="BU69" s="72"/>
      <c r="BV69" s="72"/>
      <c r="BW69" s="72"/>
      <c r="BX69" s="72"/>
      <c r="BY69" s="72"/>
      <c r="BZ69" s="72"/>
      <c r="CA69" s="72"/>
      <c r="CB69" s="72"/>
      <c r="CC69" s="72"/>
      <c r="CD69" s="72"/>
      <c r="CE69" s="72"/>
      <c r="CF69" s="72"/>
      <c r="CG69" s="72"/>
      <c r="CH69" s="72"/>
      <c r="CI69" s="72"/>
      <c r="CJ69" s="72"/>
      <c r="CK69" s="72"/>
      <c r="CL69" s="72"/>
      <c r="CM69" s="72"/>
      <c r="CN69" s="72"/>
      <c r="CO69" s="72"/>
      <c r="CP69" s="72"/>
      <c r="CQ69" s="72"/>
      <c r="CR69" s="72"/>
      <c r="CS69" s="72"/>
      <c r="CT69" s="72"/>
      <c r="CU69" s="72"/>
      <c r="CV69" s="72"/>
      <c r="CW69" s="72"/>
      <c r="CX69" s="72"/>
      <c r="CY69" s="72"/>
      <c r="CZ69" s="72"/>
      <c r="DA69" s="72"/>
      <c r="DB69" s="72"/>
      <c r="DC69" s="72"/>
      <c r="DD69" s="72"/>
      <c r="DE69" s="72"/>
      <c r="DF69" s="72"/>
      <c r="DG69" s="72"/>
      <c r="DH69" s="72"/>
      <c r="DI69" s="72"/>
      <c r="DJ69" s="72"/>
      <c r="DK69" s="72"/>
      <c r="DL69" s="72"/>
      <c r="DM69" s="72"/>
      <c r="DN69" s="72"/>
      <c r="DO69" s="72"/>
      <c r="DP69" s="72"/>
      <c r="DQ69" s="72"/>
      <c r="DR69" s="72"/>
      <c r="DS69" s="72"/>
      <c r="DT69" s="72"/>
      <c r="DU69" s="72"/>
      <c r="DV69" s="72"/>
      <c r="DW69" s="72"/>
      <c r="DX69" s="72"/>
      <c r="DY69" s="72"/>
      <c r="DZ69" s="71"/>
      <c r="EA69" s="71"/>
      <c r="EB69" s="71"/>
      <c r="EC69" s="71"/>
      <c r="ED69" s="71"/>
      <c r="EE69" s="71"/>
      <c r="EF69" s="72"/>
      <c r="EG69" s="71"/>
      <c r="EH69" s="71"/>
      <c r="EI69" s="71"/>
      <c r="EJ69" s="71"/>
      <c r="EK69" s="71"/>
      <c r="EL69" s="71"/>
      <c r="EM69" s="71"/>
      <c r="EN69" s="71"/>
      <c r="EO69" s="71"/>
      <c r="EQ69" s="69"/>
      <c r="ER69" s="69"/>
      <c r="ES69" s="69"/>
      <c r="ET69" s="69"/>
      <c r="EU69" s="69"/>
      <c r="EV69" s="69"/>
      <c r="EW69" s="69"/>
      <c r="EX69" s="69"/>
      <c r="EY69" s="73"/>
      <c r="EZ69" s="74"/>
      <c r="FA69" s="69"/>
      <c r="FD69" s="69"/>
      <c r="FE69" s="72"/>
      <c r="FF69" s="72"/>
      <c r="FG69" s="72"/>
      <c r="FH69" s="72"/>
      <c r="FI69" s="72"/>
      <c r="FJ69" s="72"/>
      <c r="FK69" s="72"/>
      <c r="FL69" s="72"/>
      <c r="FM69" s="72"/>
      <c r="FN69" s="72"/>
      <c r="FO69" s="72"/>
      <c r="FP69" s="69" t="s">
        <v>367</v>
      </c>
      <c r="FQ69" s="72"/>
      <c r="FR69" s="72"/>
      <c r="FS69" s="72"/>
      <c r="FT69" s="72"/>
      <c r="FU69" s="72"/>
      <c r="FV69" s="72"/>
      <c r="FW69" s="72"/>
      <c r="FX69" s="72"/>
      <c r="FY69" s="72"/>
      <c r="FZ69" s="72"/>
      <c r="GA69" s="72"/>
      <c r="GB69" s="72"/>
      <c r="GC69" s="72"/>
      <c r="GD69" s="72"/>
      <c r="GE69" s="72">
        <v>9</v>
      </c>
      <c r="GF69" s="79" t="s">
        <v>368</v>
      </c>
      <c r="GG69" s="75" t="s">
        <v>244</v>
      </c>
      <c r="GH69" s="75"/>
      <c r="GI69" s="69"/>
      <c r="GJ69" s="69"/>
      <c r="GK69" s="77" t="s">
        <v>369</v>
      </c>
      <c r="GL69" s="69"/>
      <c r="GM69" s="75"/>
      <c r="GN69" s="75" t="s">
        <v>244</v>
      </c>
      <c r="GO69" s="75"/>
      <c r="GP69" s="77" t="s">
        <v>370</v>
      </c>
      <c r="GQ69" s="75"/>
      <c r="GR69" s="75"/>
      <c r="GS69" s="75" t="s">
        <v>244</v>
      </c>
      <c r="GT69" s="69"/>
      <c r="GU69" s="69"/>
      <c r="GV69" s="69"/>
      <c r="GW69" s="75" t="s">
        <v>244</v>
      </c>
      <c r="GX69" s="77" t="s">
        <v>371</v>
      </c>
      <c r="GY69" s="69"/>
      <c r="GZ69" s="69"/>
      <c r="HA69" s="69"/>
      <c r="HB69" s="69">
        <v>3</v>
      </c>
      <c r="HC69" s="77" t="s">
        <v>372</v>
      </c>
      <c r="HD69" s="69"/>
      <c r="HE69" s="69" t="s">
        <v>244</v>
      </c>
      <c r="HF69" s="77" t="s">
        <v>373</v>
      </c>
      <c r="HG69" s="69"/>
      <c r="HH69" s="72"/>
      <c r="HI69" s="72"/>
      <c r="HJ69" s="72"/>
      <c r="HK69" s="72"/>
      <c r="HL69" s="72"/>
    </row>
    <row r="70" spans="1:220" ht="20.100000000000001" customHeight="1">
      <c r="A70" s="376"/>
      <c r="B70" s="330"/>
      <c r="C70" s="330"/>
      <c r="D70" s="330"/>
      <c r="E70" s="330"/>
      <c r="F70" s="330"/>
      <c r="G70" s="330"/>
      <c r="H70" s="330"/>
      <c r="I70" s="331"/>
      <c r="J70" s="329"/>
      <c r="K70" s="330"/>
      <c r="L70" s="330"/>
      <c r="M70" s="331"/>
      <c r="N70" s="329"/>
      <c r="O70" s="330"/>
      <c r="P70" s="330"/>
      <c r="Q70" s="330"/>
      <c r="R70" s="330"/>
      <c r="S70" s="330"/>
      <c r="T70" s="330"/>
      <c r="U70" s="330"/>
      <c r="V70" s="330"/>
      <c r="W70" s="331"/>
      <c r="X70" s="270"/>
      <c r="Y70" s="219"/>
      <c r="Z70" s="270"/>
      <c r="AA70" s="339"/>
      <c r="AB70" s="339"/>
      <c r="AC70" s="339"/>
      <c r="AD70" s="339"/>
      <c r="AE70" s="340"/>
      <c r="AF70" s="71"/>
      <c r="AG70" s="71"/>
      <c r="AH70" s="71"/>
      <c r="AI70" s="71"/>
      <c r="AJ70" s="71"/>
      <c r="AK70" s="71"/>
      <c r="AL70" s="71"/>
      <c r="AM70" s="71"/>
      <c r="AN70" s="71"/>
      <c r="AO70" s="71"/>
      <c r="AP70" s="71"/>
      <c r="AQ70" s="71"/>
      <c r="AR70" s="71"/>
      <c r="AS70" s="71"/>
      <c r="AT70" s="71"/>
      <c r="AU70" s="71"/>
      <c r="AV70" s="71"/>
      <c r="AW70" s="71"/>
      <c r="AX70" s="71"/>
      <c r="AY70" s="71"/>
      <c r="AZ70" s="71"/>
      <c r="BA70" s="71"/>
      <c r="BB70" s="71"/>
      <c r="BC70" s="71"/>
      <c r="BD70" s="71"/>
      <c r="BE70" s="71"/>
      <c r="BF70" s="71"/>
      <c r="BG70" s="71"/>
      <c r="BH70" s="71"/>
      <c r="BI70" s="71"/>
      <c r="BJ70" s="71"/>
      <c r="BK70" s="71"/>
      <c r="BL70" s="71"/>
      <c r="BM70" s="71"/>
      <c r="BN70" s="71"/>
      <c r="BO70" s="71"/>
      <c r="BP70" s="71"/>
      <c r="BQ70" s="71"/>
      <c r="BR70" s="71"/>
      <c r="BS70" s="71"/>
      <c r="BT70" s="71"/>
      <c r="BU70" s="71"/>
      <c r="BV70" s="71"/>
      <c r="BW70" s="71"/>
      <c r="BX70" s="71"/>
      <c r="BY70" s="71"/>
      <c r="BZ70" s="71"/>
      <c r="CA70" s="71"/>
      <c r="CB70" s="71"/>
      <c r="CC70" s="71"/>
      <c r="CD70" s="71"/>
      <c r="CE70" s="71"/>
      <c r="CF70" s="71"/>
      <c r="CG70" s="71"/>
      <c r="CH70" s="71"/>
      <c r="CI70" s="71"/>
      <c r="CJ70" s="71"/>
      <c r="CK70" s="71"/>
      <c r="CL70" s="71"/>
      <c r="CM70" s="71"/>
      <c r="CN70" s="71"/>
      <c r="CO70" s="71"/>
      <c r="CP70" s="71"/>
      <c r="CQ70" s="71"/>
      <c r="CR70" s="71"/>
      <c r="CS70" s="71"/>
      <c r="CT70" s="71"/>
      <c r="CU70" s="71"/>
      <c r="CV70" s="71"/>
      <c r="CW70" s="71"/>
      <c r="CX70" s="71"/>
      <c r="CY70" s="71"/>
      <c r="CZ70" s="71"/>
      <c r="DA70" s="71"/>
      <c r="DB70" s="71"/>
      <c r="DC70" s="71"/>
      <c r="DD70" s="71"/>
      <c r="DE70" s="71"/>
      <c r="DF70" s="71"/>
      <c r="DG70" s="71"/>
      <c r="DH70" s="71"/>
      <c r="DI70" s="71"/>
      <c r="DJ70" s="71"/>
      <c r="DK70" s="71"/>
      <c r="DL70" s="71"/>
      <c r="DM70" s="71"/>
      <c r="DN70" s="71"/>
      <c r="DO70" s="71"/>
      <c r="DP70" s="71"/>
      <c r="DQ70" s="71"/>
      <c r="DR70" s="71"/>
      <c r="DS70" s="71"/>
      <c r="DT70" s="71"/>
      <c r="DU70" s="71"/>
      <c r="DV70" s="71"/>
      <c r="DW70" s="71"/>
      <c r="DX70" s="71"/>
      <c r="DY70" s="71"/>
      <c r="DZ70" s="72"/>
      <c r="EA70" s="72"/>
      <c r="EB70" s="72"/>
      <c r="EC70" s="72"/>
      <c r="ED70" s="72"/>
      <c r="EE70" s="72"/>
      <c r="EF70" s="71"/>
      <c r="EG70" s="71"/>
      <c r="EH70" s="71"/>
      <c r="EI70" s="71"/>
      <c r="EJ70" s="71"/>
      <c r="EK70" s="72"/>
      <c r="EL70" s="72"/>
      <c r="EM70" s="72"/>
      <c r="EN70" s="72"/>
      <c r="EO70" s="72"/>
      <c r="EP70" s="69"/>
      <c r="EY70" s="74"/>
      <c r="EZ70" s="74"/>
      <c r="FB70" s="69"/>
      <c r="FC70" s="69"/>
      <c r="FE70" s="71"/>
      <c r="FF70" s="71"/>
      <c r="FG70" s="71"/>
      <c r="FH70" s="71"/>
      <c r="FI70" s="71"/>
      <c r="FJ70" s="71"/>
      <c r="FK70" s="71"/>
      <c r="FL70" s="71"/>
      <c r="FM70" s="71"/>
      <c r="FN70" s="71"/>
      <c r="FO70" s="71"/>
      <c r="FP70" s="86" t="s">
        <v>374</v>
      </c>
      <c r="FQ70" s="71"/>
      <c r="FR70" s="71"/>
      <c r="FS70" s="71"/>
      <c r="FT70" s="71"/>
      <c r="FU70" s="71"/>
      <c r="FV70" s="71"/>
      <c r="FW70" s="71"/>
      <c r="FX70" s="71"/>
      <c r="FY70" s="71"/>
      <c r="FZ70" s="71"/>
      <c r="GA70" s="71"/>
      <c r="GB70" s="71"/>
      <c r="GC70" s="71"/>
      <c r="GD70" s="71"/>
      <c r="GE70" s="71">
        <v>10</v>
      </c>
      <c r="GF70" s="78" t="s">
        <v>1900</v>
      </c>
      <c r="GG70" s="76" t="s">
        <v>244</v>
      </c>
      <c r="GH70" s="76"/>
      <c r="GK70" s="77" t="s">
        <v>375</v>
      </c>
      <c r="GN70" s="76" t="s">
        <v>244</v>
      </c>
      <c r="GO70" s="76"/>
      <c r="GP70" s="77" t="s">
        <v>376</v>
      </c>
      <c r="GQ70" s="76"/>
      <c r="GR70" s="76"/>
      <c r="GS70" s="76" t="s">
        <v>244</v>
      </c>
      <c r="GT70" s="77" t="s">
        <v>377</v>
      </c>
      <c r="GW70" s="76" t="s">
        <v>244</v>
      </c>
      <c r="HB70" s="86">
        <v>4</v>
      </c>
      <c r="HC70" s="77" t="s">
        <v>378</v>
      </c>
      <c r="HE70" s="86" t="s">
        <v>244</v>
      </c>
      <c r="HH70" s="71"/>
      <c r="HI70" s="71"/>
      <c r="HJ70" s="71"/>
      <c r="HK70" s="71"/>
      <c r="HL70" s="71"/>
    </row>
    <row r="71" spans="1:220" ht="15.95" customHeight="1">
      <c r="A71" s="209" t="s">
        <v>189</v>
      </c>
      <c r="B71" s="210"/>
      <c r="C71" s="210"/>
      <c r="D71" s="210"/>
      <c r="E71" s="210"/>
      <c r="F71" s="210"/>
      <c r="G71" s="210"/>
      <c r="H71" s="210"/>
      <c r="I71" s="210"/>
      <c r="J71" s="210"/>
      <c r="K71" s="210"/>
      <c r="L71" s="210"/>
      <c r="M71" s="222"/>
      <c r="N71" s="276" t="s">
        <v>1829</v>
      </c>
      <c r="O71" s="210"/>
      <c r="P71" s="210"/>
      <c r="Q71" s="210"/>
      <c r="R71" s="210"/>
      <c r="S71" s="210"/>
      <c r="T71" s="210"/>
      <c r="U71" s="210"/>
      <c r="V71" s="210"/>
      <c r="W71" s="222"/>
      <c r="X71" s="276" t="s">
        <v>243</v>
      </c>
      <c r="Y71" s="210"/>
      <c r="Z71" s="210"/>
      <c r="AA71" s="210"/>
      <c r="AB71" s="210"/>
      <c r="AC71" s="210"/>
      <c r="AD71" s="210"/>
      <c r="AE71" s="211"/>
      <c r="AF71" s="72"/>
      <c r="AG71" s="72"/>
      <c r="AH71" s="72"/>
      <c r="AI71" s="72"/>
      <c r="AJ71" s="72"/>
      <c r="AK71" s="72"/>
      <c r="AL71" s="72"/>
      <c r="AM71" s="72"/>
      <c r="AN71" s="72"/>
      <c r="AO71" s="72"/>
      <c r="AP71" s="72"/>
      <c r="AQ71" s="72"/>
      <c r="AR71" s="72"/>
      <c r="AS71" s="72"/>
      <c r="AT71" s="72"/>
      <c r="AU71" s="72"/>
      <c r="AV71" s="72"/>
      <c r="AW71" s="72"/>
      <c r="AX71" s="72"/>
      <c r="AY71" s="72"/>
      <c r="AZ71" s="72"/>
      <c r="BA71" s="72"/>
      <c r="BB71" s="72"/>
      <c r="BC71" s="72"/>
      <c r="BD71" s="72"/>
      <c r="BE71" s="72"/>
      <c r="BF71" s="72"/>
      <c r="BG71" s="72"/>
      <c r="BH71" s="72"/>
      <c r="BI71" s="72"/>
      <c r="BJ71" s="72"/>
      <c r="BK71" s="72"/>
      <c r="BL71" s="72"/>
      <c r="BM71" s="72"/>
      <c r="BN71" s="72"/>
      <c r="BO71" s="72"/>
      <c r="BP71" s="72"/>
      <c r="BQ71" s="72"/>
      <c r="BR71" s="72"/>
      <c r="BS71" s="72"/>
      <c r="BT71" s="72"/>
      <c r="BU71" s="72"/>
      <c r="BV71" s="72"/>
      <c r="BW71" s="72"/>
      <c r="BX71" s="72"/>
      <c r="BY71" s="72"/>
      <c r="BZ71" s="72"/>
      <c r="CA71" s="72"/>
      <c r="CB71" s="72"/>
      <c r="CC71" s="72"/>
      <c r="CD71" s="72"/>
      <c r="CE71" s="72"/>
      <c r="CF71" s="72"/>
      <c r="CG71" s="72"/>
      <c r="CH71" s="72"/>
      <c r="CI71" s="72"/>
      <c r="CJ71" s="72"/>
      <c r="CK71" s="72"/>
      <c r="CL71" s="72"/>
      <c r="CM71" s="72"/>
      <c r="CN71" s="72"/>
      <c r="CO71" s="72"/>
      <c r="CP71" s="72"/>
      <c r="CQ71" s="72"/>
      <c r="CR71" s="72"/>
      <c r="CS71" s="72"/>
      <c r="CT71" s="72"/>
      <c r="CU71" s="72"/>
      <c r="CV71" s="72"/>
      <c r="CW71" s="72"/>
      <c r="CX71" s="72"/>
      <c r="CY71" s="72"/>
      <c r="CZ71" s="72"/>
      <c r="DA71" s="72"/>
      <c r="DB71" s="72"/>
      <c r="DC71" s="72"/>
      <c r="DD71" s="72"/>
      <c r="DE71" s="72"/>
      <c r="DF71" s="72"/>
      <c r="DG71" s="72"/>
      <c r="DH71" s="72"/>
      <c r="DI71" s="72"/>
      <c r="DJ71" s="72"/>
      <c r="DK71" s="72"/>
      <c r="DL71" s="72"/>
      <c r="DM71" s="72"/>
      <c r="DN71" s="72"/>
      <c r="DO71" s="72"/>
      <c r="DP71" s="72"/>
      <c r="DQ71" s="72"/>
      <c r="DR71" s="72"/>
      <c r="DS71" s="72"/>
      <c r="DT71" s="72"/>
      <c r="DU71" s="72"/>
      <c r="DV71" s="72"/>
      <c r="DW71" s="72"/>
      <c r="DX71" s="72"/>
      <c r="DY71" s="72"/>
      <c r="DZ71" s="71"/>
      <c r="EA71" s="71"/>
      <c r="EB71" s="71"/>
      <c r="EC71" s="71"/>
      <c r="ED71" s="71"/>
      <c r="EE71" s="71"/>
      <c r="EF71" s="72"/>
      <c r="EG71" s="72"/>
      <c r="EH71" s="72"/>
      <c r="EI71" s="72"/>
      <c r="EJ71" s="72"/>
      <c r="EK71" s="71"/>
      <c r="EL71" s="71"/>
      <c r="EM71" s="71"/>
      <c r="EN71" s="71"/>
      <c r="EO71" s="71"/>
      <c r="EQ71" s="69"/>
      <c r="ER71" s="69"/>
      <c r="ES71" s="69"/>
      <c r="ET71" s="69"/>
      <c r="EU71" s="69"/>
      <c r="EV71" s="69"/>
      <c r="EW71" s="69"/>
      <c r="EX71" s="69"/>
      <c r="EY71" s="73"/>
      <c r="EZ71" s="74"/>
      <c r="FA71" s="69"/>
      <c r="FD71" s="69"/>
      <c r="FE71" s="72"/>
      <c r="FF71" s="72"/>
      <c r="FG71" s="72"/>
      <c r="FH71" s="72"/>
      <c r="FI71" s="72"/>
      <c r="FJ71" s="72"/>
      <c r="FK71" s="72"/>
      <c r="FL71" s="72"/>
      <c r="FM71" s="72"/>
      <c r="FN71" s="72"/>
      <c r="FO71" s="72"/>
      <c r="FP71" s="69" t="s">
        <v>379</v>
      </c>
      <c r="FQ71" s="72"/>
      <c r="FR71" s="72"/>
      <c r="FS71" s="72"/>
      <c r="FT71" s="72"/>
      <c r="FU71" s="72"/>
      <c r="FV71" s="72"/>
      <c r="FW71" s="72"/>
      <c r="FX71" s="72"/>
      <c r="FY71" s="72"/>
      <c r="FZ71" s="72"/>
      <c r="GA71" s="72"/>
      <c r="GB71" s="72"/>
      <c r="GC71" s="72"/>
      <c r="GD71" s="72"/>
      <c r="GE71" s="72">
        <v>11</v>
      </c>
      <c r="GF71" s="77" t="s">
        <v>380</v>
      </c>
      <c r="GG71" s="75" t="s">
        <v>244</v>
      </c>
      <c r="GH71" s="75"/>
      <c r="GI71" s="69"/>
      <c r="GJ71" s="69"/>
      <c r="GK71" s="77" t="s">
        <v>381</v>
      </c>
      <c r="GL71" s="69"/>
      <c r="GM71" s="69"/>
      <c r="GN71" s="75" t="s">
        <v>244</v>
      </c>
      <c r="GO71" s="75"/>
      <c r="GP71" s="77" t="s">
        <v>382</v>
      </c>
      <c r="GQ71" s="75"/>
      <c r="GR71" s="75"/>
      <c r="GS71" s="75" t="s">
        <v>244</v>
      </c>
      <c r="GT71" s="77" t="s">
        <v>383</v>
      </c>
      <c r="GU71" s="69"/>
      <c r="GV71" s="69"/>
      <c r="GW71" s="75" t="s">
        <v>244</v>
      </c>
      <c r="GX71" s="77" t="s">
        <v>384</v>
      </c>
      <c r="GY71" s="69"/>
      <c r="GZ71" s="69"/>
      <c r="HA71" s="69"/>
      <c r="HB71" s="69">
        <v>5</v>
      </c>
      <c r="HC71" s="77" t="s">
        <v>385</v>
      </c>
      <c r="HD71" s="69"/>
      <c r="HE71" s="69" t="s">
        <v>244</v>
      </c>
      <c r="HF71" s="77" t="s">
        <v>386</v>
      </c>
      <c r="HG71" s="69"/>
      <c r="HH71" s="72"/>
      <c r="HI71" s="72"/>
      <c r="HJ71" s="72"/>
      <c r="HK71" s="72"/>
      <c r="HL71" s="72"/>
    </row>
    <row r="72" spans="1:220" ht="20.100000000000001" customHeight="1">
      <c r="A72" s="368"/>
      <c r="B72" s="330"/>
      <c r="C72" s="330"/>
      <c r="D72" s="330"/>
      <c r="E72" s="330"/>
      <c r="F72" s="330"/>
      <c r="G72" s="330"/>
      <c r="H72" s="330"/>
      <c r="I72" s="330"/>
      <c r="J72" s="330"/>
      <c r="K72" s="330"/>
      <c r="L72" s="330"/>
      <c r="M72" s="331"/>
      <c r="N72" s="220"/>
      <c r="O72" s="216"/>
      <c r="P72" s="216"/>
      <c r="Q72" s="216"/>
      <c r="R72" s="216"/>
      <c r="S72" s="216"/>
      <c r="T72" s="216"/>
      <c r="U72" s="216"/>
      <c r="V72" s="216"/>
      <c r="W72" s="219"/>
      <c r="X72" s="220"/>
      <c r="Y72" s="216"/>
      <c r="Z72" s="216"/>
      <c r="AA72" s="216"/>
      <c r="AB72" s="216"/>
      <c r="AC72" s="216"/>
      <c r="AD72" s="216"/>
      <c r="AE72" s="217"/>
      <c r="AF72" s="71"/>
      <c r="AG72" s="71"/>
      <c r="AH72" s="71"/>
      <c r="AI72" s="71"/>
      <c r="AJ72" s="71"/>
      <c r="AK72" s="71"/>
      <c r="AL72" s="71"/>
      <c r="AM72" s="71"/>
      <c r="AN72" s="71"/>
      <c r="AO72" s="71"/>
      <c r="AP72" s="71"/>
      <c r="AQ72" s="71"/>
      <c r="AR72" s="71"/>
      <c r="AS72" s="71"/>
      <c r="AT72" s="71"/>
      <c r="AU72" s="71"/>
      <c r="AV72" s="71"/>
      <c r="AW72" s="71"/>
      <c r="AX72" s="71"/>
      <c r="AY72" s="71"/>
      <c r="AZ72" s="71"/>
      <c r="BA72" s="71"/>
      <c r="BB72" s="71"/>
      <c r="BC72" s="71"/>
      <c r="BD72" s="71"/>
      <c r="BE72" s="71"/>
      <c r="BF72" s="71"/>
      <c r="BG72" s="71"/>
      <c r="BH72" s="71"/>
      <c r="BI72" s="71"/>
      <c r="BJ72" s="71"/>
      <c r="BK72" s="71"/>
      <c r="BL72" s="71"/>
      <c r="BM72" s="71"/>
      <c r="BN72" s="71"/>
      <c r="BO72" s="71"/>
      <c r="BP72" s="71"/>
      <c r="BQ72" s="71"/>
      <c r="BR72" s="71"/>
      <c r="BS72" s="71"/>
      <c r="BT72" s="71"/>
      <c r="BU72" s="71"/>
      <c r="BV72" s="71"/>
      <c r="BW72" s="71"/>
      <c r="BX72" s="71"/>
      <c r="BY72" s="71"/>
      <c r="BZ72" s="71"/>
      <c r="CA72" s="71"/>
      <c r="CB72" s="71"/>
      <c r="CC72" s="71"/>
      <c r="CD72" s="71"/>
      <c r="CE72" s="71"/>
      <c r="CF72" s="71"/>
      <c r="CG72" s="71"/>
      <c r="CH72" s="71"/>
      <c r="CI72" s="71"/>
      <c r="CJ72" s="71"/>
      <c r="CK72" s="71"/>
      <c r="CL72" s="71"/>
      <c r="CM72" s="71"/>
      <c r="CN72" s="71"/>
      <c r="CO72" s="71"/>
      <c r="CP72" s="71"/>
      <c r="CQ72" s="71"/>
      <c r="CR72" s="71"/>
      <c r="CS72" s="71"/>
      <c r="CT72" s="71"/>
      <c r="CU72" s="71"/>
      <c r="CV72" s="71"/>
      <c r="CW72" s="71"/>
      <c r="CX72" s="71"/>
      <c r="CY72" s="71"/>
      <c r="CZ72" s="71"/>
      <c r="DA72" s="71"/>
      <c r="DB72" s="71"/>
      <c r="DC72" s="71"/>
      <c r="DD72" s="71"/>
      <c r="DE72" s="71"/>
      <c r="DF72" s="71"/>
      <c r="DG72" s="71"/>
      <c r="DH72" s="71"/>
      <c r="DI72" s="71"/>
      <c r="DJ72" s="71"/>
      <c r="DK72" s="71"/>
      <c r="DL72" s="71"/>
      <c r="DM72" s="71"/>
      <c r="DN72" s="71"/>
      <c r="DO72" s="71"/>
      <c r="DP72" s="71"/>
      <c r="DQ72" s="71"/>
      <c r="DR72" s="71"/>
      <c r="DS72" s="71"/>
      <c r="DT72" s="71"/>
      <c r="DU72" s="71"/>
      <c r="DV72" s="71"/>
      <c r="DW72" s="71"/>
      <c r="DX72" s="71"/>
      <c r="DY72" s="71"/>
      <c r="DZ72" s="71"/>
      <c r="EA72" s="71"/>
      <c r="EB72" s="71"/>
      <c r="EC72" s="71"/>
      <c r="ED72" s="71"/>
      <c r="EE72" s="71"/>
      <c r="EF72" s="71"/>
      <c r="EG72" s="72"/>
      <c r="EH72" s="72"/>
      <c r="EI72" s="72"/>
      <c r="EJ72" s="72"/>
      <c r="EK72" s="71"/>
      <c r="EL72" s="71"/>
      <c r="EM72" s="71"/>
      <c r="EN72" s="71"/>
      <c r="EO72" s="71"/>
      <c r="EY72" s="74"/>
      <c r="EZ72" s="74"/>
      <c r="FE72" s="71"/>
      <c r="FF72" s="71"/>
      <c r="FG72" s="71"/>
      <c r="FH72" s="71"/>
      <c r="FI72" s="71"/>
      <c r="FJ72" s="71"/>
      <c r="FK72" s="71"/>
      <c r="FL72" s="71"/>
      <c r="FM72" s="71"/>
      <c r="FN72" s="71"/>
      <c r="FO72" s="71"/>
      <c r="FP72" s="86" t="s">
        <v>387</v>
      </c>
      <c r="FQ72" s="71"/>
      <c r="FR72" s="71"/>
      <c r="FS72" s="71"/>
      <c r="FT72" s="71"/>
      <c r="FU72" s="71"/>
      <c r="FV72" s="71"/>
      <c r="FW72" s="71"/>
      <c r="FX72" s="71"/>
      <c r="FY72" s="71"/>
      <c r="FZ72" s="71"/>
      <c r="GA72" s="71"/>
      <c r="GB72" s="71"/>
      <c r="GC72" s="71"/>
      <c r="GD72" s="71"/>
      <c r="GE72" s="71">
        <v>12</v>
      </c>
      <c r="GF72" s="77" t="s">
        <v>388</v>
      </c>
      <c r="GG72" s="76" t="s">
        <v>244</v>
      </c>
      <c r="GH72" s="76"/>
      <c r="GK72" s="76"/>
      <c r="GN72" s="76" t="s">
        <v>244</v>
      </c>
      <c r="GO72" s="76"/>
      <c r="GP72" s="77" t="s">
        <v>389</v>
      </c>
      <c r="GS72" s="76" t="s">
        <v>244</v>
      </c>
      <c r="GT72" s="77" t="s">
        <v>390</v>
      </c>
      <c r="GW72" s="76" t="s">
        <v>244</v>
      </c>
      <c r="HB72" s="86">
        <v>6</v>
      </c>
      <c r="HC72" s="77" t="s">
        <v>391</v>
      </c>
      <c r="HE72" s="86" t="s">
        <v>244</v>
      </c>
      <c r="HF72" s="77" t="s">
        <v>392</v>
      </c>
      <c r="HH72" s="71"/>
      <c r="HI72" s="71"/>
      <c r="HJ72" s="71"/>
      <c r="HK72" s="71"/>
      <c r="HL72" s="71"/>
    </row>
    <row r="73" spans="1:220" ht="15.95" customHeight="1">
      <c r="A73" s="209" t="s">
        <v>200</v>
      </c>
      <c r="B73" s="210"/>
      <c r="C73" s="210"/>
      <c r="D73" s="210"/>
      <c r="E73" s="210"/>
      <c r="F73" s="210"/>
      <c r="G73" s="210"/>
      <c r="H73" s="210"/>
      <c r="I73" s="210"/>
      <c r="J73" s="210"/>
      <c r="K73" s="210"/>
      <c r="L73" s="210"/>
      <c r="M73" s="210"/>
      <c r="N73" s="210"/>
      <c r="O73" s="210"/>
      <c r="P73" s="210"/>
      <c r="Q73" s="210"/>
      <c r="R73" s="210"/>
      <c r="S73" s="210"/>
      <c r="T73" s="210"/>
      <c r="U73" s="210"/>
      <c r="V73" s="210"/>
      <c r="W73" s="210"/>
      <c r="X73" s="210"/>
      <c r="Y73" s="210"/>
      <c r="Z73" s="210"/>
      <c r="AA73" s="210"/>
      <c r="AB73" s="210"/>
      <c r="AC73" s="210"/>
      <c r="AD73" s="210"/>
      <c r="AE73" s="211"/>
      <c r="AF73" s="71"/>
      <c r="AG73" s="71"/>
      <c r="AH73" s="71"/>
      <c r="AI73" s="71"/>
      <c r="AJ73" s="71"/>
      <c r="AK73" s="71"/>
      <c r="AL73" s="71"/>
      <c r="AM73" s="71"/>
      <c r="AN73" s="71"/>
      <c r="AO73" s="71"/>
      <c r="AP73" s="71"/>
      <c r="AQ73" s="71"/>
      <c r="AR73" s="71"/>
      <c r="AS73" s="71"/>
      <c r="AT73" s="71"/>
      <c r="AU73" s="71"/>
      <c r="AV73" s="71"/>
      <c r="AW73" s="71"/>
      <c r="AX73" s="71"/>
      <c r="AY73" s="71"/>
      <c r="AZ73" s="71"/>
      <c r="BA73" s="71"/>
      <c r="BB73" s="71"/>
      <c r="BC73" s="71"/>
      <c r="BD73" s="71"/>
      <c r="BE73" s="71"/>
      <c r="BF73" s="71"/>
      <c r="BG73" s="71"/>
      <c r="BH73" s="71"/>
      <c r="BI73" s="71"/>
      <c r="BJ73" s="71"/>
      <c r="BK73" s="71"/>
      <c r="BL73" s="71"/>
      <c r="BM73" s="71"/>
      <c r="BN73" s="71"/>
      <c r="BO73" s="71"/>
      <c r="BP73" s="71"/>
      <c r="BQ73" s="71"/>
      <c r="BR73" s="71"/>
      <c r="BS73" s="71"/>
      <c r="BT73" s="71"/>
      <c r="BU73" s="71"/>
      <c r="BV73" s="71"/>
      <c r="BW73" s="71"/>
      <c r="BX73" s="71"/>
      <c r="BY73" s="71"/>
      <c r="BZ73" s="71"/>
      <c r="CA73" s="71"/>
      <c r="CB73" s="71"/>
      <c r="CC73" s="71"/>
      <c r="CD73" s="71"/>
      <c r="CE73" s="71"/>
      <c r="CF73" s="71"/>
      <c r="CG73" s="71"/>
      <c r="CH73" s="71"/>
      <c r="CI73" s="71"/>
      <c r="CJ73" s="71"/>
      <c r="CK73" s="71"/>
      <c r="CL73" s="71"/>
      <c r="CM73" s="71"/>
      <c r="CN73" s="71"/>
      <c r="CO73" s="71"/>
      <c r="CP73" s="71"/>
      <c r="CQ73" s="71"/>
      <c r="CR73" s="71"/>
      <c r="CS73" s="71"/>
      <c r="CT73" s="71"/>
      <c r="CU73" s="71"/>
      <c r="CV73" s="71"/>
      <c r="CW73" s="71"/>
      <c r="CX73" s="71"/>
      <c r="CY73" s="71"/>
      <c r="CZ73" s="71"/>
      <c r="DA73" s="71"/>
      <c r="DB73" s="71"/>
      <c r="DC73" s="71"/>
      <c r="DD73" s="71"/>
      <c r="DE73" s="71"/>
      <c r="DF73" s="71"/>
      <c r="DG73" s="71"/>
      <c r="DH73" s="71"/>
      <c r="DI73" s="71"/>
      <c r="DJ73" s="71"/>
      <c r="DK73" s="71"/>
      <c r="DL73" s="71"/>
      <c r="DM73" s="71"/>
      <c r="DN73" s="71"/>
      <c r="DO73" s="71"/>
      <c r="DP73" s="71"/>
      <c r="DQ73" s="71"/>
      <c r="DR73" s="71"/>
      <c r="DS73" s="71"/>
      <c r="DT73" s="71"/>
      <c r="DU73" s="71"/>
      <c r="DV73" s="71"/>
      <c r="DW73" s="71"/>
      <c r="DX73" s="71"/>
      <c r="DY73" s="71"/>
      <c r="DZ73" s="72"/>
      <c r="EA73" s="72"/>
      <c r="EB73" s="72"/>
      <c r="EC73" s="72"/>
      <c r="ED73" s="72"/>
      <c r="EE73" s="72"/>
      <c r="EF73" s="71"/>
      <c r="EG73" s="71"/>
      <c r="EH73" s="71"/>
      <c r="EI73" s="71"/>
      <c r="EJ73" s="71"/>
      <c r="EK73" s="72"/>
      <c r="EL73" s="72"/>
      <c r="EM73" s="72"/>
      <c r="EN73" s="72"/>
      <c r="EO73" s="72"/>
      <c r="EP73" s="69"/>
      <c r="EY73" s="74"/>
      <c r="EZ73" s="74"/>
      <c r="FB73" s="69"/>
      <c r="FC73" s="69"/>
      <c r="FE73" s="71"/>
      <c r="FF73" s="71"/>
      <c r="FG73" s="71"/>
      <c r="FH73" s="71"/>
      <c r="FI73" s="71"/>
      <c r="FJ73" s="71"/>
      <c r="FK73" s="71"/>
      <c r="FL73" s="71"/>
      <c r="FM73" s="71"/>
      <c r="FN73" s="71"/>
      <c r="FO73" s="71"/>
      <c r="FQ73" s="71"/>
      <c r="FR73" s="71"/>
      <c r="FS73" s="71"/>
      <c r="FT73" s="71"/>
      <c r="FU73" s="71"/>
      <c r="FV73" s="71"/>
      <c r="FW73" s="71"/>
      <c r="FX73" s="71"/>
      <c r="FY73" s="71"/>
      <c r="FZ73" s="71"/>
      <c r="GA73" s="71"/>
      <c r="GB73" s="71"/>
      <c r="GC73" s="71"/>
      <c r="GD73" s="71"/>
      <c r="GE73" s="71"/>
      <c r="GF73" s="77"/>
      <c r="GG73" s="76"/>
      <c r="GH73" s="76"/>
      <c r="GK73" s="76"/>
      <c r="GN73" s="76"/>
      <c r="GO73" s="76"/>
      <c r="GP73" s="77"/>
      <c r="GS73" s="76"/>
      <c r="GT73" s="77"/>
      <c r="GW73" s="76"/>
      <c r="HC73" s="77"/>
      <c r="HF73" s="77"/>
      <c r="HH73" s="71"/>
      <c r="HI73" s="71"/>
      <c r="HJ73" s="71"/>
      <c r="HK73" s="71"/>
      <c r="HL73" s="71"/>
    </row>
    <row r="74" spans="1:220" ht="20.100000000000001" customHeight="1">
      <c r="A74" s="233"/>
      <c r="B74" s="234"/>
      <c r="C74" s="234"/>
      <c r="D74" s="234"/>
      <c r="E74" s="234"/>
      <c r="F74" s="234"/>
      <c r="G74" s="234"/>
      <c r="H74" s="234"/>
      <c r="I74" s="234"/>
      <c r="J74" s="234"/>
      <c r="K74" s="234"/>
      <c r="L74" s="234"/>
      <c r="M74" s="234"/>
      <c r="N74" s="234"/>
      <c r="O74" s="234"/>
      <c r="P74" s="234"/>
      <c r="Q74" s="234"/>
      <c r="R74" s="234"/>
      <c r="S74" s="234"/>
      <c r="T74" s="234"/>
      <c r="U74" s="234"/>
      <c r="V74" s="234"/>
      <c r="W74" s="234"/>
      <c r="X74" s="234"/>
      <c r="Y74" s="234"/>
      <c r="Z74" s="234"/>
      <c r="AA74" s="234"/>
      <c r="AB74" s="234"/>
      <c r="AC74" s="234"/>
      <c r="AD74" s="234"/>
      <c r="AE74" s="235"/>
      <c r="AF74" s="72"/>
      <c r="AG74" s="72"/>
      <c r="AH74" s="72"/>
      <c r="AI74" s="72"/>
      <c r="AJ74" s="72"/>
      <c r="AK74" s="72"/>
      <c r="AL74" s="72"/>
      <c r="AM74" s="72"/>
      <c r="AN74" s="72"/>
      <c r="AO74" s="72"/>
      <c r="AP74" s="72"/>
      <c r="AQ74" s="72"/>
      <c r="AR74" s="72"/>
      <c r="AS74" s="72"/>
      <c r="AT74" s="72"/>
      <c r="AU74" s="72"/>
      <c r="AV74" s="72"/>
      <c r="AW74" s="72"/>
      <c r="AX74" s="72"/>
      <c r="AY74" s="72"/>
      <c r="AZ74" s="72"/>
      <c r="BA74" s="72"/>
      <c r="BB74" s="72"/>
      <c r="BC74" s="72"/>
      <c r="BD74" s="72"/>
      <c r="BE74" s="72"/>
      <c r="BF74" s="72"/>
      <c r="BG74" s="72"/>
      <c r="BH74" s="72"/>
      <c r="BI74" s="72"/>
      <c r="BJ74" s="72"/>
      <c r="BK74" s="72"/>
      <c r="BL74" s="72"/>
      <c r="BM74" s="72"/>
      <c r="BN74" s="72"/>
      <c r="BO74" s="72"/>
      <c r="BP74" s="72"/>
      <c r="BQ74" s="72"/>
      <c r="BR74" s="72"/>
      <c r="BS74" s="72"/>
      <c r="BT74" s="72"/>
      <c r="BU74" s="72"/>
      <c r="BV74" s="72"/>
      <c r="BW74" s="72"/>
      <c r="BX74" s="72"/>
      <c r="BY74" s="72"/>
      <c r="BZ74" s="72"/>
      <c r="CA74" s="72"/>
      <c r="CB74" s="72"/>
      <c r="CC74" s="72"/>
      <c r="CD74" s="72"/>
      <c r="CE74" s="72"/>
      <c r="CF74" s="72"/>
      <c r="CG74" s="72"/>
      <c r="CH74" s="72"/>
      <c r="CI74" s="72"/>
      <c r="CJ74" s="72"/>
      <c r="CK74" s="72"/>
      <c r="CL74" s="72"/>
      <c r="CM74" s="72"/>
      <c r="CN74" s="72"/>
      <c r="CO74" s="72"/>
      <c r="CP74" s="72"/>
      <c r="CQ74" s="72"/>
      <c r="CR74" s="72"/>
      <c r="CS74" s="72"/>
      <c r="CT74" s="72"/>
      <c r="CU74" s="72"/>
      <c r="CV74" s="72"/>
      <c r="CW74" s="72"/>
      <c r="CX74" s="72"/>
      <c r="CY74" s="72"/>
      <c r="CZ74" s="72"/>
      <c r="DA74" s="72"/>
      <c r="DB74" s="72"/>
      <c r="DC74" s="72"/>
      <c r="DD74" s="72"/>
      <c r="DE74" s="72"/>
      <c r="DF74" s="72"/>
      <c r="DG74" s="72"/>
      <c r="DH74" s="72"/>
      <c r="DI74" s="72"/>
      <c r="DJ74" s="72"/>
      <c r="DK74" s="72"/>
      <c r="DL74" s="72"/>
      <c r="DM74" s="72"/>
      <c r="DN74" s="72"/>
      <c r="DO74" s="72"/>
      <c r="DP74" s="72"/>
      <c r="DQ74" s="72"/>
      <c r="DR74" s="72"/>
      <c r="DS74" s="72"/>
      <c r="DT74" s="72"/>
      <c r="DU74" s="72"/>
      <c r="DV74" s="72"/>
      <c r="DW74" s="72"/>
      <c r="DX74" s="72"/>
      <c r="DY74" s="72"/>
      <c r="DZ74" s="72"/>
      <c r="EA74" s="72"/>
      <c r="EB74" s="72"/>
      <c r="EC74" s="72"/>
      <c r="ED74" s="72"/>
      <c r="EE74" s="72"/>
      <c r="EF74" s="72"/>
      <c r="EG74" s="72"/>
      <c r="EH74" s="72"/>
      <c r="EI74" s="72"/>
      <c r="EJ74" s="72"/>
      <c r="EK74" s="72"/>
      <c r="EL74" s="72"/>
      <c r="EM74" s="72"/>
      <c r="EN74" s="72"/>
      <c r="EO74" s="72"/>
      <c r="EP74" s="69"/>
      <c r="EQ74" s="69"/>
      <c r="ER74" s="69"/>
      <c r="ES74" s="69"/>
      <c r="ET74" s="69"/>
      <c r="EU74" s="69"/>
      <c r="EV74" s="69"/>
      <c r="EW74" s="69"/>
      <c r="EX74" s="69"/>
      <c r="EY74" s="73"/>
      <c r="EZ74" s="74">
        <v>0.6</v>
      </c>
      <c r="FA74" s="69"/>
      <c r="FB74" s="69"/>
      <c r="FC74" s="69"/>
      <c r="FD74" s="69"/>
      <c r="FE74" s="72"/>
      <c r="FF74" s="72"/>
      <c r="FG74" s="72"/>
      <c r="FH74" s="72"/>
      <c r="FI74" s="72"/>
      <c r="FJ74" s="72"/>
      <c r="FK74" s="72"/>
      <c r="FL74" s="72"/>
      <c r="FM74" s="72"/>
      <c r="FN74" s="72"/>
      <c r="FO74" s="72"/>
      <c r="FP74" s="69" t="s">
        <v>393</v>
      </c>
      <c r="FQ74" s="72"/>
      <c r="FR74" s="72"/>
      <c r="FS74" s="72"/>
      <c r="FT74" s="72"/>
      <c r="FU74" s="72"/>
      <c r="FV74" s="72"/>
      <c r="FW74" s="72"/>
      <c r="FX74" s="72"/>
      <c r="FY74" s="72"/>
      <c r="FZ74" s="72"/>
      <c r="GA74" s="72"/>
      <c r="GB74" s="72"/>
      <c r="GC74" s="72"/>
      <c r="GD74" s="72"/>
      <c r="GE74" s="72">
        <v>15</v>
      </c>
      <c r="GF74" s="77" t="s">
        <v>394</v>
      </c>
      <c r="GG74" s="75" t="s">
        <v>244</v>
      </c>
      <c r="GH74" s="75"/>
      <c r="GI74" s="75"/>
      <c r="GJ74" s="75">
        <v>1</v>
      </c>
      <c r="GK74" s="77" t="s">
        <v>395</v>
      </c>
      <c r="GL74" s="75"/>
      <c r="GM74" s="75"/>
      <c r="GN74" s="75" t="s">
        <v>244</v>
      </c>
      <c r="GO74" s="69"/>
      <c r="GP74" s="77" t="s">
        <v>396</v>
      </c>
      <c r="GQ74" s="69"/>
      <c r="GR74" s="69"/>
      <c r="GS74" s="75">
        <v>70</v>
      </c>
      <c r="GT74" s="77" t="s">
        <v>397</v>
      </c>
      <c r="GU74" s="69"/>
      <c r="GV74" s="69"/>
      <c r="GW74" s="75" t="s">
        <v>244</v>
      </c>
      <c r="GX74" s="77" t="s">
        <v>398</v>
      </c>
      <c r="GY74" s="69"/>
      <c r="GZ74" s="69"/>
      <c r="HA74" s="69"/>
      <c r="HB74" s="69">
        <v>9</v>
      </c>
      <c r="HC74" s="77" t="s">
        <v>399</v>
      </c>
      <c r="HD74" s="69"/>
      <c r="HE74" s="69" t="s">
        <v>244</v>
      </c>
      <c r="HF74" s="69"/>
      <c r="HG74" s="69"/>
      <c r="HH74" s="72"/>
      <c r="HI74" s="72"/>
      <c r="HJ74" s="72"/>
      <c r="HK74" s="72"/>
      <c r="HL74" s="72"/>
    </row>
    <row r="75" spans="1:220" ht="15.95" customHeight="1">
      <c r="A75" s="236" t="s">
        <v>206</v>
      </c>
      <c r="B75" s="237"/>
      <c r="C75" s="237"/>
      <c r="D75" s="237"/>
      <c r="E75" s="237"/>
      <c r="F75" s="237"/>
      <c r="G75" s="237"/>
      <c r="H75" s="237"/>
      <c r="I75" s="237"/>
      <c r="J75" s="237"/>
      <c r="K75" s="237"/>
      <c r="L75" s="237"/>
      <c r="M75" s="237"/>
      <c r="N75" s="237"/>
      <c r="O75" s="238"/>
      <c r="P75" s="369" t="s">
        <v>1868</v>
      </c>
      <c r="Q75" s="237"/>
      <c r="R75" s="237"/>
      <c r="S75" s="237"/>
      <c r="T75" s="237"/>
      <c r="U75" s="237"/>
      <c r="V75" s="237"/>
      <c r="W75" s="237"/>
      <c r="X75" s="237"/>
      <c r="Y75" s="238"/>
      <c r="Z75" s="370" t="s">
        <v>1854</v>
      </c>
      <c r="AA75" s="370"/>
      <c r="AB75" s="237"/>
      <c r="AC75" s="237"/>
      <c r="AD75" s="237"/>
      <c r="AE75" s="371"/>
      <c r="AF75" s="72"/>
      <c r="AG75" s="72"/>
      <c r="AH75" s="72"/>
      <c r="AI75" s="72"/>
      <c r="AJ75" s="72"/>
      <c r="AK75" s="72"/>
      <c r="AL75" s="72"/>
      <c r="AM75" s="72"/>
      <c r="AN75" s="72"/>
      <c r="AO75" s="72"/>
      <c r="AP75" s="72"/>
      <c r="AQ75" s="72"/>
      <c r="AR75" s="72"/>
      <c r="AS75" s="72"/>
      <c r="AT75" s="72"/>
      <c r="AU75" s="72"/>
      <c r="AV75" s="72"/>
      <c r="AW75" s="72"/>
      <c r="AX75" s="72"/>
      <c r="AY75" s="72"/>
      <c r="AZ75" s="72"/>
      <c r="BA75" s="72"/>
      <c r="BB75" s="72"/>
      <c r="BC75" s="72"/>
      <c r="BD75" s="72"/>
      <c r="BE75" s="72"/>
      <c r="BF75" s="72"/>
      <c r="BG75" s="72"/>
      <c r="BH75" s="72"/>
      <c r="BI75" s="72"/>
      <c r="BJ75" s="72"/>
      <c r="BK75" s="72"/>
      <c r="BL75" s="72"/>
      <c r="BM75" s="72"/>
      <c r="BN75" s="72"/>
      <c r="BO75" s="72"/>
      <c r="BP75" s="72"/>
      <c r="BQ75" s="72"/>
      <c r="BR75" s="72"/>
      <c r="BS75" s="72"/>
      <c r="BT75" s="72"/>
      <c r="BU75" s="72"/>
      <c r="BV75" s="72"/>
      <c r="BW75" s="72"/>
      <c r="BX75" s="72"/>
      <c r="BY75" s="72"/>
      <c r="BZ75" s="72"/>
      <c r="CA75" s="72"/>
      <c r="CB75" s="72"/>
      <c r="CC75" s="72"/>
      <c r="CD75" s="72"/>
      <c r="CE75" s="72"/>
      <c r="CF75" s="72"/>
      <c r="CG75" s="72"/>
      <c r="CH75" s="72"/>
      <c r="CI75" s="72"/>
      <c r="CJ75" s="72"/>
      <c r="CK75" s="72"/>
      <c r="CL75" s="72"/>
      <c r="CM75" s="72"/>
      <c r="CN75" s="72"/>
      <c r="CO75" s="72"/>
      <c r="CP75" s="72"/>
      <c r="CQ75" s="72"/>
      <c r="CR75" s="72"/>
      <c r="CS75" s="72"/>
      <c r="CT75" s="72"/>
      <c r="CU75" s="72"/>
      <c r="CV75" s="72"/>
      <c r="CW75" s="72"/>
      <c r="CX75" s="72"/>
      <c r="CY75" s="72"/>
      <c r="CZ75" s="72"/>
      <c r="DA75" s="72"/>
      <c r="DB75" s="72"/>
      <c r="DC75" s="72"/>
      <c r="DD75" s="72"/>
      <c r="DE75" s="72"/>
      <c r="DF75" s="72"/>
      <c r="DG75" s="72"/>
      <c r="DH75" s="72"/>
      <c r="DI75" s="72"/>
      <c r="DJ75" s="72"/>
      <c r="DK75" s="72"/>
      <c r="DL75" s="72"/>
      <c r="DM75" s="72"/>
      <c r="DN75" s="72"/>
      <c r="DO75" s="72"/>
      <c r="DP75" s="72"/>
      <c r="DQ75" s="72"/>
      <c r="DR75" s="72"/>
      <c r="DS75" s="72"/>
      <c r="DT75" s="72"/>
      <c r="DU75" s="72"/>
      <c r="DV75" s="72"/>
      <c r="DW75" s="72"/>
      <c r="DX75" s="72"/>
      <c r="DY75" s="72"/>
      <c r="DZ75" s="71"/>
      <c r="EA75" s="71"/>
      <c r="EB75" s="71"/>
      <c r="EC75" s="71"/>
      <c r="ED75" s="71"/>
      <c r="EE75" s="71"/>
      <c r="EF75" s="72"/>
      <c r="EG75" s="71"/>
      <c r="EH75" s="71"/>
      <c r="EI75" s="71"/>
      <c r="EJ75" s="71"/>
      <c r="EK75" s="71"/>
      <c r="EL75" s="71"/>
      <c r="EM75" s="71"/>
      <c r="EN75" s="71"/>
      <c r="EO75" s="71"/>
      <c r="EQ75" s="69"/>
      <c r="ER75" s="69"/>
      <c r="ES75" s="69"/>
      <c r="ET75" s="69"/>
      <c r="EU75" s="69"/>
      <c r="EV75" s="69"/>
      <c r="EW75" s="69"/>
      <c r="EX75" s="69"/>
      <c r="EY75" s="73"/>
      <c r="EZ75" s="73">
        <v>0.61</v>
      </c>
      <c r="FA75" s="69"/>
      <c r="FD75" s="69"/>
      <c r="FE75" s="72"/>
      <c r="FF75" s="72"/>
      <c r="FG75" s="72"/>
      <c r="FH75" s="72"/>
      <c r="FI75" s="72"/>
      <c r="FJ75" s="72"/>
      <c r="FK75" s="72"/>
      <c r="FL75" s="72"/>
      <c r="FM75" s="72"/>
      <c r="FN75" s="72"/>
      <c r="FO75" s="72"/>
      <c r="FP75" s="69" t="s">
        <v>400</v>
      </c>
      <c r="FQ75" s="72"/>
      <c r="FR75" s="72"/>
      <c r="FS75" s="72"/>
      <c r="FT75" s="72"/>
      <c r="FU75" s="72"/>
      <c r="FV75" s="72"/>
      <c r="FW75" s="72"/>
      <c r="FX75" s="72"/>
      <c r="FY75" s="72"/>
      <c r="FZ75" s="72"/>
      <c r="GA75" s="72"/>
      <c r="GB75" s="72"/>
      <c r="GC75" s="72"/>
      <c r="GD75" s="72"/>
      <c r="GE75" s="72">
        <v>16</v>
      </c>
      <c r="GF75" s="77" t="s">
        <v>401</v>
      </c>
      <c r="GG75" s="75" t="s">
        <v>244</v>
      </c>
      <c r="GH75" s="75"/>
      <c r="GI75" s="69"/>
      <c r="GJ75" s="69">
        <v>2</v>
      </c>
      <c r="GK75" s="77" t="s">
        <v>402</v>
      </c>
      <c r="GL75" s="69"/>
      <c r="GM75" s="75"/>
      <c r="GN75" s="75" t="s">
        <v>244</v>
      </c>
      <c r="GO75" s="69"/>
      <c r="GP75" s="77" t="s">
        <v>403</v>
      </c>
      <c r="GQ75" s="69"/>
      <c r="GR75" s="69"/>
      <c r="GS75" s="75">
        <v>1</v>
      </c>
      <c r="GT75" s="77" t="s">
        <v>404</v>
      </c>
      <c r="GU75" s="69"/>
      <c r="GV75" s="69"/>
      <c r="GW75" s="75" t="s">
        <v>244</v>
      </c>
      <c r="GX75" s="69"/>
      <c r="GY75" s="69"/>
      <c r="GZ75" s="69"/>
      <c r="HA75" s="69"/>
      <c r="HB75" s="69">
        <v>10</v>
      </c>
      <c r="HC75" s="77" t="s">
        <v>405</v>
      </c>
      <c r="HD75" s="69"/>
      <c r="HE75" s="69" t="s">
        <v>244</v>
      </c>
      <c r="HF75" s="77" t="s">
        <v>406</v>
      </c>
      <c r="HG75" s="69"/>
      <c r="HH75" s="72"/>
      <c r="HI75" s="72"/>
      <c r="HJ75" s="72"/>
      <c r="HK75" s="72"/>
      <c r="HL75" s="72"/>
    </row>
    <row r="76" spans="1:220" ht="20.100000000000001" customHeight="1">
      <c r="A76" s="218"/>
      <c r="B76" s="216"/>
      <c r="C76" s="216"/>
      <c r="D76" s="216"/>
      <c r="E76" s="216"/>
      <c r="F76" s="216"/>
      <c r="G76" s="216"/>
      <c r="H76" s="216"/>
      <c r="I76" s="216"/>
      <c r="J76" s="216"/>
      <c r="K76" s="216"/>
      <c r="L76" s="216"/>
      <c r="M76" s="216"/>
      <c r="N76" s="216"/>
      <c r="O76" s="219"/>
      <c r="P76" s="220"/>
      <c r="Q76" s="216"/>
      <c r="R76" s="216"/>
      <c r="S76" s="216"/>
      <c r="T76" s="216"/>
      <c r="U76" s="216"/>
      <c r="V76" s="216"/>
      <c r="W76" s="216"/>
      <c r="X76" s="216"/>
      <c r="Y76" s="219"/>
      <c r="Z76" s="221"/>
      <c r="AA76" s="221"/>
      <c r="AB76" s="216"/>
      <c r="AC76" s="216"/>
      <c r="AD76" s="216"/>
      <c r="AE76" s="217"/>
      <c r="AF76" s="71"/>
      <c r="AG76" s="71"/>
      <c r="AH76" s="71"/>
      <c r="AI76" s="71"/>
      <c r="AJ76" s="71"/>
      <c r="AK76" s="71"/>
      <c r="AL76" s="71"/>
      <c r="AM76" s="71"/>
      <c r="AN76" s="71"/>
      <c r="AO76" s="71"/>
      <c r="AP76" s="71"/>
      <c r="AQ76" s="71"/>
      <c r="AR76" s="71"/>
      <c r="AS76" s="71"/>
      <c r="AT76" s="71"/>
      <c r="AU76" s="71"/>
      <c r="AV76" s="71"/>
      <c r="AW76" s="71"/>
      <c r="AX76" s="71"/>
      <c r="AY76" s="71"/>
      <c r="AZ76" s="71"/>
      <c r="BA76" s="71"/>
      <c r="BB76" s="71"/>
      <c r="BC76" s="71"/>
      <c r="BD76" s="71"/>
      <c r="BE76" s="71"/>
      <c r="BF76" s="71"/>
      <c r="BG76" s="71"/>
      <c r="BH76" s="71"/>
      <c r="BI76" s="71"/>
      <c r="BJ76" s="71"/>
      <c r="BK76" s="71"/>
      <c r="BL76" s="71"/>
      <c r="BM76" s="71"/>
      <c r="BN76" s="71"/>
      <c r="BO76" s="71"/>
      <c r="BP76" s="71"/>
      <c r="BQ76" s="71"/>
      <c r="BR76" s="71"/>
      <c r="BS76" s="71"/>
      <c r="BT76" s="71"/>
      <c r="BU76" s="71"/>
      <c r="BV76" s="71"/>
      <c r="BW76" s="71"/>
      <c r="BX76" s="71"/>
      <c r="BY76" s="71"/>
      <c r="BZ76" s="71"/>
      <c r="CA76" s="71"/>
      <c r="CB76" s="71"/>
      <c r="CC76" s="71"/>
      <c r="CD76" s="71"/>
      <c r="CE76" s="71"/>
      <c r="CF76" s="71"/>
      <c r="CG76" s="71"/>
      <c r="CH76" s="71"/>
      <c r="CI76" s="71"/>
      <c r="CJ76" s="71"/>
      <c r="CK76" s="71"/>
      <c r="CL76" s="71"/>
      <c r="CM76" s="71"/>
      <c r="CN76" s="71"/>
      <c r="CO76" s="71"/>
      <c r="CP76" s="71"/>
      <c r="CQ76" s="71"/>
      <c r="CR76" s="71"/>
      <c r="CS76" s="71"/>
      <c r="CT76" s="71"/>
      <c r="CU76" s="71"/>
      <c r="CV76" s="71"/>
      <c r="CW76" s="71"/>
      <c r="CX76" s="71"/>
      <c r="CY76" s="71"/>
      <c r="CZ76" s="71"/>
      <c r="DA76" s="71"/>
      <c r="DB76" s="71"/>
      <c r="DC76" s="71"/>
      <c r="DD76" s="71"/>
      <c r="DE76" s="71"/>
      <c r="DF76" s="71"/>
      <c r="DG76" s="71"/>
      <c r="DH76" s="71"/>
      <c r="DI76" s="71"/>
      <c r="DJ76" s="71"/>
      <c r="DK76" s="71"/>
      <c r="DL76" s="71"/>
      <c r="DM76" s="71"/>
      <c r="DN76" s="71"/>
      <c r="DO76" s="71"/>
      <c r="DP76" s="71"/>
      <c r="DQ76" s="71"/>
      <c r="DR76" s="71"/>
      <c r="DS76" s="71"/>
      <c r="DT76" s="71"/>
      <c r="DU76" s="71"/>
      <c r="DV76" s="71"/>
      <c r="DW76" s="71"/>
      <c r="DX76" s="71"/>
      <c r="DY76" s="71"/>
      <c r="DZ76" s="72"/>
      <c r="EA76" s="72"/>
      <c r="EB76" s="72"/>
      <c r="EC76" s="72"/>
      <c r="ED76" s="72"/>
      <c r="EE76" s="72"/>
      <c r="EF76" s="71"/>
      <c r="EG76" s="72"/>
      <c r="EH76" s="72"/>
      <c r="EI76" s="72"/>
      <c r="EJ76" s="72"/>
      <c r="EK76" s="72"/>
      <c r="EL76" s="72"/>
      <c r="EM76" s="72"/>
      <c r="EN76" s="72"/>
      <c r="EO76" s="72"/>
      <c r="EP76" s="69"/>
      <c r="EY76" s="74"/>
      <c r="EZ76" s="74">
        <v>0.62</v>
      </c>
      <c r="FB76" s="69"/>
      <c r="FC76" s="69"/>
      <c r="FE76" s="71"/>
      <c r="FF76" s="71"/>
      <c r="FG76" s="71"/>
      <c r="FH76" s="71"/>
      <c r="FI76" s="71"/>
      <c r="FJ76" s="71"/>
      <c r="FK76" s="71"/>
      <c r="FL76" s="71"/>
      <c r="FM76" s="71"/>
      <c r="FN76" s="71"/>
      <c r="FO76" s="71"/>
      <c r="FP76" s="86" t="s">
        <v>407</v>
      </c>
      <c r="FQ76" s="71"/>
      <c r="FR76" s="71"/>
      <c r="FS76" s="71"/>
      <c r="FT76" s="71"/>
      <c r="FU76" s="71"/>
      <c r="FV76" s="71"/>
      <c r="FW76" s="71"/>
      <c r="FX76" s="71"/>
      <c r="FY76" s="71"/>
      <c r="FZ76" s="71"/>
      <c r="GA76" s="71"/>
      <c r="GB76" s="71"/>
      <c r="GC76" s="71"/>
      <c r="GD76" s="71"/>
      <c r="GE76" s="71">
        <v>17</v>
      </c>
      <c r="GF76" s="77" t="s">
        <v>408</v>
      </c>
      <c r="GG76" s="76" t="s">
        <v>244</v>
      </c>
      <c r="GH76" s="76"/>
      <c r="GJ76" s="86">
        <v>3</v>
      </c>
      <c r="GK76" s="77" t="s">
        <v>409</v>
      </c>
      <c r="GM76" s="76"/>
      <c r="GN76" s="76" t="s">
        <v>244</v>
      </c>
      <c r="GS76" s="76">
        <v>2</v>
      </c>
      <c r="GT76" s="77" t="s">
        <v>410</v>
      </c>
      <c r="GW76" s="76" t="s">
        <v>244</v>
      </c>
      <c r="GX76" s="77" t="s">
        <v>411</v>
      </c>
      <c r="HB76" s="86">
        <v>11</v>
      </c>
      <c r="HC76" s="77" t="s">
        <v>412</v>
      </c>
      <c r="HE76" s="86" t="s">
        <v>244</v>
      </c>
      <c r="HF76" s="77" t="s">
        <v>413</v>
      </c>
      <c r="HH76" s="71"/>
      <c r="HI76" s="71"/>
      <c r="HJ76" s="71"/>
      <c r="HK76" s="71"/>
      <c r="HL76" s="71"/>
    </row>
    <row r="77" spans="1:220" ht="15.95" customHeight="1">
      <c r="A77" s="209" t="s">
        <v>215</v>
      </c>
      <c r="B77" s="210"/>
      <c r="C77" s="210"/>
      <c r="D77" s="210"/>
      <c r="E77" s="210"/>
      <c r="F77" s="210"/>
      <c r="G77" s="210"/>
      <c r="H77" s="210"/>
      <c r="I77" s="210"/>
      <c r="J77" s="210"/>
      <c r="K77" s="210"/>
      <c r="L77" s="210"/>
      <c r="M77" s="210"/>
      <c r="N77" s="210"/>
      <c r="O77" s="222"/>
      <c r="P77" s="276" t="s">
        <v>216</v>
      </c>
      <c r="Q77" s="210"/>
      <c r="R77" s="210"/>
      <c r="S77" s="210"/>
      <c r="T77" s="210"/>
      <c r="U77" s="210"/>
      <c r="V77" s="210"/>
      <c r="W77" s="210"/>
      <c r="X77" s="210"/>
      <c r="Y77" s="222"/>
      <c r="Z77" s="289" t="s">
        <v>217</v>
      </c>
      <c r="AA77" s="289"/>
      <c r="AB77" s="210"/>
      <c r="AC77" s="210"/>
      <c r="AD77" s="210"/>
      <c r="AE77" s="211"/>
      <c r="AF77" s="72"/>
      <c r="AG77" s="72"/>
      <c r="AH77" s="72"/>
      <c r="AI77" s="72"/>
      <c r="AJ77" s="72"/>
      <c r="AK77" s="72"/>
      <c r="AL77" s="72"/>
      <c r="AM77" s="72"/>
      <c r="AN77" s="72"/>
      <c r="AO77" s="72"/>
      <c r="AP77" s="72"/>
      <c r="AQ77" s="72"/>
      <c r="AR77" s="72"/>
      <c r="AS77" s="72"/>
      <c r="AT77" s="72"/>
      <c r="AU77" s="72"/>
      <c r="AV77" s="72"/>
      <c r="AW77" s="72"/>
      <c r="AX77" s="72"/>
      <c r="AY77" s="72"/>
      <c r="AZ77" s="72"/>
      <c r="BA77" s="72"/>
      <c r="BB77" s="72"/>
      <c r="BC77" s="72"/>
      <c r="BD77" s="72"/>
      <c r="BE77" s="72"/>
      <c r="BF77" s="72"/>
      <c r="BG77" s="72"/>
      <c r="BH77" s="72"/>
      <c r="BI77" s="72"/>
      <c r="BJ77" s="72"/>
      <c r="BK77" s="72"/>
      <c r="BL77" s="72"/>
      <c r="BM77" s="72"/>
      <c r="BN77" s="72"/>
      <c r="BO77" s="72"/>
      <c r="BP77" s="72"/>
      <c r="BQ77" s="72"/>
      <c r="BR77" s="72"/>
      <c r="BS77" s="72"/>
      <c r="BT77" s="72"/>
      <c r="BU77" s="72"/>
      <c r="BV77" s="72"/>
      <c r="BW77" s="72"/>
      <c r="BX77" s="72"/>
      <c r="BY77" s="72"/>
      <c r="BZ77" s="72"/>
      <c r="CA77" s="72"/>
      <c r="CB77" s="72"/>
      <c r="CC77" s="72"/>
      <c r="CD77" s="72"/>
      <c r="CE77" s="72"/>
      <c r="CF77" s="72"/>
      <c r="CG77" s="72"/>
      <c r="CH77" s="72"/>
      <c r="CI77" s="72"/>
      <c r="CJ77" s="72"/>
      <c r="CK77" s="72"/>
      <c r="CL77" s="72"/>
      <c r="CM77" s="72"/>
      <c r="CN77" s="72"/>
      <c r="CO77" s="72"/>
      <c r="CP77" s="72"/>
      <c r="CQ77" s="72"/>
      <c r="CR77" s="72"/>
      <c r="CS77" s="72"/>
      <c r="CT77" s="72"/>
      <c r="CU77" s="72"/>
      <c r="CV77" s="72"/>
      <c r="CW77" s="72"/>
      <c r="CX77" s="72"/>
      <c r="CY77" s="72"/>
      <c r="CZ77" s="72"/>
      <c r="DA77" s="72"/>
      <c r="DB77" s="72"/>
      <c r="DC77" s="72"/>
      <c r="DD77" s="72"/>
      <c r="DE77" s="72"/>
      <c r="DF77" s="72"/>
      <c r="DG77" s="72"/>
      <c r="DH77" s="72"/>
      <c r="DI77" s="72"/>
      <c r="DJ77" s="72"/>
      <c r="DK77" s="72"/>
      <c r="DL77" s="72"/>
      <c r="DM77" s="72"/>
      <c r="DN77" s="72"/>
      <c r="DO77" s="72"/>
      <c r="DP77" s="72"/>
      <c r="DQ77" s="72"/>
      <c r="DR77" s="72"/>
      <c r="DS77" s="72"/>
      <c r="DT77" s="72"/>
      <c r="DU77" s="72"/>
      <c r="DV77" s="72"/>
      <c r="DW77" s="72"/>
      <c r="DX77" s="72"/>
      <c r="DY77" s="72"/>
      <c r="DZ77" s="71"/>
      <c r="EA77" s="71"/>
      <c r="EB77" s="71"/>
      <c r="EC77" s="71"/>
      <c r="ED77" s="71"/>
      <c r="EE77" s="71"/>
      <c r="EF77" s="72"/>
      <c r="EG77" s="71"/>
      <c r="EH77" s="71"/>
      <c r="EI77" s="71"/>
      <c r="EJ77" s="71"/>
      <c r="EK77" s="71"/>
      <c r="EL77" s="71"/>
      <c r="EM77" s="71"/>
      <c r="EN77" s="71"/>
      <c r="EO77" s="71"/>
      <c r="EP77" s="71"/>
      <c r="EQ77" s="69"/>
      <c r="ER77" s="69"/>
      <c r="ES77" s="69"/>
      <c r="ET77" s="69"/>
      <c r="EU77" s="69"/>
      <c r="EV77" s="69"/>
      <c r="EW77" s="69"/>
      <c r="EX77" s="69"/>
      <c r="EY77" s="73"/>
      <c r="EZ77" s="73">
        <v>0.63</v>
      </c>
      <c r="FA77" s="69"/>
      <c r="FB77" s="71"/>
      <c r="FC77" s="71"/>
      <c r="FD77" s="69"/>
      <c r="FE77" s="72"/>
      <c r="FF77" s="72"/>
      <c r="FG77" s="72"/>
      <c r="FH77" s="72"/>
      <c r="FI77" s="72"/>
      <c r="FJ77" s="72"/>
      <c r="FK77" s="72"/>
      <c r="FL77" s="72"/>
      <c r="FM77" s="72"/>
      <c r="FN77" s="72"/>
      <c r="FO77" s="72"/>
      <c r="FP77" s="72"/>
      <c r="FQ77" s="72"/>
      <c r="FR77" s="72"/>
      <c r="FS77" s="72"/>
      <c r="FT77" s="72"/>
      <c r="FU77" s="72"/>
      <c r="FV77" s="72"/>
      <c r="FW77" s="72"/>
      <c r="FX77" s="72"/>
      <c r="FY77" s="72"/>
      <c r="FZ77" s="72"/>
      <c r="GA77" s="72"/>
      <c r="GB77" s="72"/>
      <c r="GC77" s="72"/>
      <c r="GD77" s="72"/>
      <c r="GE77" s="72">
        <v>18</v>
      </c>
      <c r="GF77" s="77" t="s">
        <v>414</v>
      </c>
      <c r="GG77" s="75" t="s">
        <v>244</v>
      </c>
      <c r="GH77" s="75"/>
      <c r="GI77" s="69"/>
      <c r="GJ77" s="75">
        <v>4</v>
      </c>
      <c r="GK77" s="77" t="s">
        <v>415</v>
      </c>
      <c r="GL77" s="69"/>
      <c r="GM77" s="75"/>
      <c r="GN77" s="75" t="s">
        <v>244</v>
      </c>
      <c r="GO77" s="69"/>
      <c r="GP77" s="77" t="s">
        <v>416</v>
      </c>
      <c r="GQ77" s="69"/>
      <c r="GR77" s="69"/>
      <c r="GS77" s="75">
        <v>3</v>
      </c>
      <c r="GT77" s="77" t="s">
        <v>417</v>
      </c>
      <c r="GU77" s="69"/>
      <c r="GV77" s="69"/>
      <c r="GW77" s="75" t="s">
        <v>244</v>
      </c>
      <c r="GX77" s="69"/>
      <c r="GY77" s="69"/>
      <c r="GZ77" s="69"/>
      <c r="HA77" s="69"/>
      <c r="HB77" s="69">
        <v>12</v>
      </c>
      <c r="HC77" s="77" t="s">
        <v>418</v>
      </c>
      <c r="HD77" s="69"/>
      <c r="HE77" s="69" t="s">
        <v>244</v>
      </c>
      <c r="HF77" s="77" t="s">
        <v>419</v>
      </c>
      <c r="HG77" s="69"/>
      <c r="HH77" s="72"/>
      <c r="HI77" s="72"/>
      <c r="HJ77" s="72"/>
      <c r="HK77" s="72"/>
      <c r="HL77" s="72"/>
    </row>
    <row r="78" spans="1:220" ht="20.100000000000001" customHeight="1">
      <c r="A78" s="218"/>
      <c r="B78" s="216"/>
      <c r="C78" s="216"/>
      <c r="D78" s="216"/>
      <c r="E78" s="216"/>
      <c r="F78" s="216"/>
      <c r="G78" s="216"/>
      <c r="H78" s="216"/>
      <c r="I78" s="216"/>
      <c r="J78" s="216"/>
      <c r="K78" s="216"/>
      <c r="L78" s="216"/>
      <c r="M78" s="216"/>
      <c r="N78" s="216"/>
      <c r="O78" s="219"/>
      <c r="P78" s="220"/>
      <c r="Q78" s="216"/>
      <c r="R78" s="216"/>
      <c r="S78" s="216"/>
      <c r="T78" s="216"/>
      <c r="U78" s="216"/>
      <c r="V78" s="216"/>
      <c r="W78" s="216"/>
      <c r="X78" s="216"/>
      <c r="Y78" s="219"/>
      <c r="Z78" s="221"/>
      <c r="AA78" s="221"/>
      <c r="AB78" s="216"/>
      <c r="AC78" s="216"/>
      <c r="AD78" s="216"/>
      <c r="AE78" s="217"/>
      <c r="AF78" s="71"/>
      <c r="AG78" s="71"/>
      <c r="AH78" s="71"/>
      <c r="AI78" s="71"/>
      <c r="AJ78" s="71"/>
      <c r="AK78" s="71"/>
      <c r="AL78" s="71"/>
      <c r="AM78" s="71"/>
      <c r="AN78" s="71"/>
      <c r="AO78" s="71"/>
      <c r="AP78" s="71"/>
      <c r="AQ78" s="71"/>
      <c r="AR78" s="71"/>
      <c r="AS78" s="71"/>
      <c r="AT78" s="71"/>
      <c r="AU78" s="71"/>
      <c r="AV78" s="71"/>
      <c r="AW78" s="71"/>
      <c r="AX78" s="71"/>
      <c r="AY78" s="71"/>
      <c r="AZ78" s="71"/>
      <c r="BA78" s="71"/>
      <c r="BB78" s="71"/>
      <c r="BC78" s="71"/>
      <c r="BD78" s="71"/>
      <c r="BE78" s="71"/>
      <c r="BF78" s="71"/>
      <c r="BG78" s="71"/>
      <c r="BH78" s="71"/>
      <c r="BI78" s="71"/>
      <c r="BJ78" s="71"/>
      <c r="BK78" s="71"/>
      <c r="BL78" s="71"/>
      <c r="BM78" s="71"/>
      <c r="BN78" s="71"/>
      <c r="BO78" s="71"/>
      <c r="BP78" s="71"/>
      <c r="BQ78" s="71"/>
      <c r="BR78" s="71"/>
      <c r="BS78" s="71"/>
      <c r="BT78" s="71"/>
      <c r="BU78" s="71"/>
      <c r="BV78" s="71"/>
      <c r="BW78" s="71"/>
      <c r="BX78" s="71"/>
      <c r="BY78" s="71"/>
      <c r="BZ78" s="71"/>
      <c r="CA78" s="71"/>
      <c r="CB78" s="71"/>
      <c r="CC78" s="71"/>
      <c r="CD78" s="71"/>
      <c r="CE78" s="71"/>
      <c r="CF78" s="71"/>
      <c r="CG78" s="71"/>
      <c r="CH78" s="71"/>
      <c r="CI78" s="71"/>
      <c r="CJ78" s="71"/>
      <c r="CK78" s="71"/>
      <c r="CL78" s="71"/>
      <c r="CM78" s="71"/>
      <c r="CN78" s="71"/>
      <c r="CO78" s="71"/>
      <c r="CP78" s="71"/>
      <c r="CQ78" s="71"/>
      <c r="CR78" s="71"/>
      <c r="CS78" s="71"/>
      <c r="CT78" s="71"/>
      <c r="CU78" s="71"/>
      <c r="CV78" s="71"/>
      <c r="CW78" s="71"/>
      <c r="CX78" s="71"/>
      <c r="CY78" s="71"/>
      <c r="CZ78" s="71"/>
      <c r="DA78" s="71"/>
      <c r="DB78" s="71"/>
      <c r="DC78" s="71"/>
      <c r="DD78" s="71"/>
      <c r="DE78" s="71"/>
      <c r="DF78" s="71"/>
      <c r="DG78" s="71"/>
      <c r="DH78" s="71"/>
      <c r="DI78" s="71"/>
      <c r="DJ78" s="71"/>
      <c r="DK78" s="71"/>
      <c r="DL78" s="71"/>
      <c r="DM78" s="71"/>
      <c r="DN78" s="71"/>
      <c r="DO78" s="71"/>
      <c r="DP78" s="71"/>
      <c r="DQ78" s="71"/>
      <c r="DR78" s="71"/>
      <c r="DS78" s="71"/>
      <c r="DT78" s="71"/>
      <c r="DU78" s="71"/>
      <c r="DV78" s="71"/>
      <c r="DW78" s="71"/>
      <c r="DX78" s="71"/>
      <c r="DY78" s="71"/>
      <c r="DZ78" s="72"/>
      <c r="EA78" s="72"/>
      <c r="EB78" s="72"/>
      <c r="EC78" s="72"/>
      <c r="ED78" s="72"/>
      <c r="EE78" s="72"/>
      <c r="EF78" s="71"/>
      <c r="EG78" s="72"/>
      <c r="EH78" s="72"/>
      <c r="EI78" s="72"/>
      <c r="EJ78" s="72"/>
      <c r="EK78" s="72"/>
      <c r="EL78" s="72"/>
      <c r="EM78" s="72"/>
      <c r="EN78" s="72"/>
      <c r="EO78" s="72"/>
      <c r="EP78" s="72"/>
      <c r="EQ78" s="71"/>
      <c r="ER78" s="71"/>
      <c r="ES78" s="71"/>
      <c r="ET78" s="71"/>
      <c r="EU78" s="71"/>
      <c r="EV78" s="71"/>
      <c r="EW78" s="71"/>
      <c r="EX78" s="71"/>
      <c r="EY78" s="71"/>
      <c r="EZ78" s="74">
        <v>0.64</v>
      </c>
      <c r="FA78" s="71"/>
      <c r="FB78" s="72"/>
      <c r="FC78" s="72"/>
      <c r="FD78" s="71"/>
      <c r="FE78" s="71"/>
      <c r="FF78" s="71"/>
      <c r="FG78" s="71"/>
      <c r="FH78" s="71"/>
      <c r="FI78" s="71"/>
      <c r="FJ78" s="71"/>
      <c r="FK78" s="71"/>
      <c r="FL78" s="71"/>
      <c r="FM78" s="71"/>
      <c r="FN78" s="71"/>
      <c r="FO78" s="71"/>
      <c r="FP78" s="71"/>
      <c r="FQ78" s="71"/>
      <c r="FR78" s="71"/>
      <c r="FS78" s="71"/>
      <c r="FT78" s="71"/>
      <c r="FU78" s="71"/>
      <c r="FV78" s="71"/>
      <c r="FW78" s="71"/>
      <c r="FX78" s="71"/>
      <c r="FY78" s="71"/>
      <c r="FZ78" s="71"/>
      <c r="GA78" s="71"/>
      <c r="GB78" s="71"/>
      <c r="GC78" s="71"/>
      <c r="GD78" s="71"/>
      <c r="GE78" s="71"/>
      <c r="GG78" s="76" t="s">
        <v>244</v>
      </c>
      <c r="GH78" s="76"/>
      <c r="GJ78" s="86">
        <v>5</v>
      </c>
      <c r="GK78" s="77" t="s">
        <v>420</v>
      </c>
      <c r="GM78" s="76"/>
      <c r="GN78" s="76" t="s">
        <v>244</v>
      </c>
      <c r="GP78" s="77" t="s">
        <v>421</v>
      </c>
      <c r="GS78" s="76">
        <v>4</v>
      </c>
      <c r="GT78" s="77" t="s">
        <v>422</v>
      </c>
      <c r="GW78" s="76" t="s">
        <v>244</v>
      </c>
      <c r="GX78" s="77" t="s">
        <v>423</v>
      </c>
      <c r="HB78" s="86">
        <v>13</v>
      </c>
      <c r="HC78" s="77" t="s">
        <v>424</v>
      </c>
      <c r="HE78" s="86" t="s">
        <v>244</v>
      </c>
      <c r="HF78" s="77" t="s">
        <v>425</v>
      </c>
      <c r="HH78" s="71"/>
      <c r="HI78" s="71"/>
      <c r="HJ78" s="71"/>
      <c r="HK78" s="71"/>
      <c r="HL78" s="71"/>
    </row>
    <row r="79" spans="1:220" ht="15.95" customHeight="1">
      <c r="A79" s="209" t="s">
        <v>1870</v>
      </c>
      <c r="B79" s="210"/>
      <c r="C79" s="210"/>
      <c r="D79" s="210"/>
      <c r="E79" s="210"/>
      <c r="F79" s="210"/>
      <c r="G79" s="210"/>
      <c r="H79" s="210"/>
      <c r="I79" s="210"/>
      <c r="J79" s="210"/>
      <c r="K79" s="210"/>
      <c r="L79" s="210"/>
      <c r="M79" s="210"/>
      <c r="N79" s="210"/>
      <c r="O79" s="222"/>
      <c r="P79" s="276" t="s">
        <v>225</v>
      </c>
      <c r="Q79" s="210"/>
      <c r="R79" s="210"/>
      <c r="S79" s="210"/>
      <c r="T79" s="210"/>
      <c r="U79" s="210"/>
      <c r="V79" s="210"/>
      <c r="W79" s="210"/>
      <c r="X79" s="210"/>
      <c r="Y79" s="222"/>
      <c r="Z79" s="289" t="s">
        <v>226</v>
      </c>
      <c r="AA79" s="289"/>
      <c r="AB79" s="210"/>
      <c r="AC79" s="210"/>
      <c r="AD79" s="210"/>
      <c r="AE79" s="211"/>
      <c r="AF79" s="72"/>
      <c r="AG79" s="72"/>
      <c r="AH79" s="72"/>
      <c r="AI79" s="72"/>
      <c r="AJ79" s="72"/>
      <c r="AK79" s="72"/>
      <c r="AL79" s="72"/>
      <c r="AM79" s="72"/>
      <c r="AN79" s="72"/>
      <c r="AO79" s="72"/>
      <c r="AP79" s="72"/>
      <c r="AQ79" s="72"/>
      <c r="AR79" s="72"/>
      <c r="AS79" s="72"/>
      <c r="AT79" s="72"/>
      <c r="AU79" s="72"/>
      <c r="AV79" s="72"/>
      <c r="AW79" s="72"/>
      <c r="AX79" s="72"/>
      <c r="AY79" s="72"/>
      <c r="AZ79" s="72"/>
      <c r="BA79" s="72"/>
      <c r="BB79" s="72"/>
      <c r="BC79" s="72"/>
      <c r="BD79" s="72"/>
      <c r="BE79" s="72"/>
      <c r="BF79" s="72"/>
      <c r="BG79" s="72"/>
      <c r="BH79" s="72"/>
      <c r="BI79" s="72"/>
      <c r="BJ79" s="72"/>
      <c r="BK79" s="72"/>
      <c r="BL79" s="72"/>
      <c r="BM79" s="72"/>
      <c r="BN79" s="72"/>
      <c r="BO79" s="72"/>
      <c r="BP79" s="72"/>
      <c r="BQ79" s="72"/>
      <c r="BR79" s="72"/>
      <c r="BS79" s="72"/>
      <c r="BT79" s="72"/>
      <c r="BU79" s="72"/>
      <c r="BV79" s="72"/>
      <c r="BW79" s="72"/>
      <c r="BX79" s="72"/>
      <c r="BY79" s="72"/>
      <c r="BZ79" s="72"/>
      <c r="CA79" s="72"/>
      <c r="CB79" s="72"/>
      <c r="CC79" s="72"/>
      <c r="CD79" s="72"/>
      <c r="CE79" s="72"/>
      <c r="CF79" s="72"/>
      <c r="CG79" s="72"/>
      <c r="CH79" s="72"/>
      <c r="CI79" s="72"/>
      <c r="CJ79" s="72"/>
      <c r="CK79" s="72"/>
      <c r="CL79" s="72"/>
      <c r="CM79" s="72"/>
      <c r="CN79" s="72"/>
      <c r="CO79" s="72"/>
      <c r="CP79" s="72"/>
      <c r="CQ79" s="72"/>
      <c r="CR79" s="72"/>
      <c r="CS79" s="72"/>
      <c r="CT79" s="72"/>
      <c r="CU79" s="72"/>
      <c r="CV79" s="72"/>
      <c r="CW79" s="72"/>
      <c r="CX79" s="72"/>
      <c r="CY79" s="72"/>
      <c r="CZ79" s="72"/>
      <c r="DA79" s="72"/>
      <c r="DB79" s="72"/>
      <c r="DC79" s="72"/>
      <c r="DD79" s="72"/>
      <c r="DE79" s="72"/>
      <c r="DF79" s="72"/>
      <c r="DG79" s="72"/>
      <c r="DH79" s="72"/>
      <c r="DI79" s="72"/>
      <c r="DJ79" s="72"/>
      <c r="DK79" s="72"/>
      <c r="DL79" s="72"/>
      <c r="DM79" s="72"/>
      <c r="DN79" s="72"/>
      <c r="DO79" s="72"/>
      <c r="DP79" s="72"/>
      <c r="DQ79" s="72"/>
      <c r="DR79" s="72"/>
      <c r="DS79" s="72"/>
      <c r="DT79" s="72"/>
      <c r="DU79" s="72"/>
      <c r="DV79" s="72"/>
      <c r="DW79" s="72"/>
      <c r="DX79" s="72"/>
      <c r="DY79" s="72"/>
      <c r="DZ79" s="71"/>
      <c r="EA79" s="71"/>
      <c r="EB79" s="71"/>
      <c r="EC79" s="71"/>
      <c r="ED79" s="71"/>
      <c r="EE79" s="71"/>
      <c r="EF79" s="72"/>
      <c r="EG79" s="71"/>
      <c r="EH79" s="71"/>
      <c r="EI79" s="71"/>
      <c r="EJ79" s="71"/>
      <c r="EK79" s="71"/>
      <c r="EL79" s="71"/>
      <c r="EM79" s="71"/>
      <c r="EN79" s="71"/>
      <c r="EO79" s="71"/>
      <c r="EP79" s="71"/>
      <c r="EQ79" s="72"/>
      <c r="ER79" s="72"/>
      <c r="ES79" s="72"/>
      <c r="ET79" s="72"/>
      <c r="EU79" s="72"/>
      <c r="EV79" s="72"/>
      <c r="EW79" s="72"/>
      <c r="EX79" s="72"/>
      <c r="EY79" s="72"/>
      <c r="EZ79" s="73">
        <v>0.65</v>
      </c>
      <c r="FA79" s="72"/>
      <c r="FB79" s="71"/>
      <c r="FC79" s="71"/>
      <c r="FD79" s="72"/>
      <c r="FE79" s="72"/>
      <c r="FF79" s="72"/>
      <c r="FG79" s="72"/>
      <c r="FH79" s="72"/>
      <c r="FI79" s="72"/>
      <c r="FJ79" s="72"/>
      <c r="FK79" s="72"/>
      <c r="FL79" s="72"/>
      <c r="FM79" s="72"/>
      <c r="FN79" s="72"/>
      <c r="FO79" s="72"/>
      <c r="FP79" s="72"/>
      <c r="FQ79" s="72"/>
      <c r="FR79" s="72"/>
      <c r="FS79" s="72"/>
      <c r="FT79" s="72"/>
      <c r="FU79" s="72"/>
      <c r="FV79" s="72"/>
      <c r="FW79" s="72"/>
      <c r="FX79" s="72"/>
      <c r="FY79" s="72"/>
      <c r="FZ79" s="72"/>
      <c r="GA79" s="72"/>
      <c r="GB79" s="72"/>
      <c r="GC79" s="72"/>
      <c r="GD79" s="72"/>
      <c r="GE79" s="72"/>
      <c r="GF79" s="77" t="s">
        <v>426</v>
      </c>
      <c r="GG79" s="75" t="s">
        <v>244</v>
      </c>
      <c r="GH79" s="75"/>
      <c r="GI79" s="69"/>
      <c r="GJ79" s="69">
        <v>6</v>
      </c>
      <c r="GK79" s="77" t="s">
        <v>427</v>
      </c>
      <c r="GL79" s="69"/>
      <c r="GM79" s="69"/>
      <c r="GN79" s="75" t="s">
        <v>244</v>
      </c>
      <c r="GO79" s="69"/>
      <c r="GP79" s="69"/>
      <c r="GQ79" s="69"/>
      <c r="GR79" s="69"/>
      <c r="GS79" s="75">
        <v>5</v>
      </c>
      <c r="GT79" s="77" t="s">
        <v>428</v>
      </c>
      <c r="GU79" s="69"/>
      <c r="GV79" s="69"/>
      <c r="GW79" s="75" t="s">
        <v>244</v>
      </c>
      <c r="GX79" s="77" t="s">
        <v>429</v>
      </c>
      <c r="GY79" s="69"/>
      <c r="GZ79" s="69"/>
      <c r="HA79" s="69"/>
      <c r="HB79" s="69">
        <v>14</v>
      </c>
      <c r="HC79" s="77" t="s">
        <v>430</v>
      </c>
      <c r="HD79" s="69"/>
      <c r="HE79" s="69" t="s">
        <v>244</v>
      </c>
      <c r="HF79" s="77" t="s">
        <v>431</v>
      </c>
      <c r="HG79" s="69"/>
      <c r="HH79" s="72"/>
      <c r="HI79" s="72"/>
      <c r="HJ79" s="72"/>
      <c r="HK79" s="72"/>
      <c r="HL79" s="72"/>
    </row>
    <row r="80" spans="1:220" ht="20.100000000000001" customHeight="1">
      <c r="A80" s="227"/>
      <c r="B80" s="213"/>
      <c r="C80" s="213"/>
      <c r="D80" s="213"/>
      <c r="E80" s="213"/>
      <c r="F80" s="213"/>
      <c r="G80" s="213"/>
      <c r="H80" s="213"/>
      <c r="I80" s="213"/>
      <c r="J80" s="213"/>
      <c r="K80" s="213"/>
      <c r="L80" s="213"/>
      <c r="M80" s="213"/>
      <c r="N80" s="213"/>
      <c r="O80" s="214"/>
      <c r="P80" s="212"/>
      <c r="Q80" s="213"/>
      <c r="R80" s="213"/>
      <c r="S80" s="213"/>
      <c r="T80" s="213"/>
      <c r="U80" s="213"/>
      <c r="V80" s="213"/>
      <c r="W80" s="213"/>
      <c r="X80" s="213"/>
      <c r="Y80" s="214"/>
      <c r="Z80" s="215"/>
      <c r="AA80" s="215"/>
      <c r="AB80" s="216"/>
      <c r="AC80" s="216"/>
      <c r="AD80" s="216"/>
      <c r="AE80" s="217"/>
      <c r="AF80" s="71"/>
      <c r="AG80" s="71"/>
      <c r="AH80" s="71"/>
      <c r="AI80" s="71"/>
      <c r="AJ80" s="71"/>
      <c r="AK80" s="71"/>
      <c r="AL80" s="71"/>
      <c r="AM80" s="71"/>
      <c r="AN80" s="71"/>
      <c r="AO80" s="71"/>
      <c r="AP80" s="71"/>
      <c r="AQ80" s="71"/>
      <c r="AR80" s="71"/>
      <c r="AS80" s="71"/>
      <c r="AT80" s="71"/>
      <c r="AU80" s="71"/>
      <c r="AV80" s="71"/>
      <c r="AW80" s="71"/>
      <c r="AX80" s="71"/>
      <c r="AY80" s="71"/>
      <c r="AZ80" s="71"/>
      <c r="BA80" s="71"/>
      <c r="BB80" s="71"/>
      <c r="BC80" s="71"/>
      <c r="BD80" s="71"/>
      <c r="BE80" s="71"/>
      <c r="BF80" s="71"/>
      <c r="BG80" s="71"/>
      <c r="BH80" s="71"/>
      <c r="BI80" s="71"/>
      <c r="BJ80" s="71"/>
      <c r="BK80" s="71"/>
      <c r="BL80" s="71"/>
      <c r="BM80" s="71"/>
      <c r="BN80" s="71"/>
      <c r="BO80" s="71"/>
      <c r="BP80" s="71"/>
      <c r="BQ80" s="71"/>
      <c r="BR80" s="71"/>
      <c r="BS80" s="71"/>
      <c r="BT80" s="71"/>
      <c r="BU80" s="71"/>
      <c r="BV80" s="71"/>
      <c r="BW80" s="71"/>
      <c r="BX80" s="71"/>
      <c r="BY80" s="71"/>
      <c r="BZ80" s="71"/>
      <c r="CA80" s="71"/>
      <c r="CB80" s="71"/>
      <c r="CC80" s="71"/>
      <c r="CD80" s="71"/>
      <c r="CE80" s="71"/>
      <c r="CF80" s="71"/>
      <c r="CG80" s="71"/>
      <c r="CH80" s="71"/>
      <c r="CI80" s="71"/>
      <c r="CJ80" s="71"/>
      <c r="CK80" s="71"/>
      <c r="CL80" s="71"/>
      <c r="CM80" s="71"/>
      <c r="CN80" s="71"/>
      <c r="CO80" s="71"/>
      <c r="CP80" s="71"/>
      <c r="CQ80" s="71"/>
      <c r="CR80" s="71"/>
      <c r="CS80" s="71"/>
      <c r="CT80" s="71"/>
      <c r="CU80" s="71"/>
      <c r="CV80" s="71"/>
      <c r="CW80" s="71"/>
      <c r="CX80" s="71"/>
      <c r="CY80" s="71"/>
      <c r="CZ80" s="71"/>
      <c r="DA80" s="71"/>
      <c r="DB80" s="71"/>
      <c r="DC80" s="71"/>
      <c r="DD80" s="71"/>
      <c r="DE80" s="71"/>
      <c r="DF80" s="71"/>
      <c r="DG80" s="71"/>
      <c r="DH80" s="71"/>
      <c r="DI80" s="71"/>
      <c r="DJ80" s="71"/>
      <c r="DK80" s="71"/>
      <c r="DL80" s="71"/>
      <c r="DM80" s="71"/>
      <c r="DN80" s="71"/>
      <c r="DO80" s="71"/>
      <c r="DP80" s="71"/>
      <c r="DQ80" s="71"/>
      <c r="DR80" s="71"/>
      <c r="DS80" s="71"/>
      <c r="DT80" s="71"/>
      <c r="DU80" s="71"/>
      <c r="DV80" s="71"/>
      <c r="DW80" s="71"/>
      <c r="DX80" s="71"/>
      <c r="DY80" s="71"/>
      <c r="DZ80" s="72"/>
      <c r="EA80" s="72"/>
      <c r="EB80" s="72"/>
      <c r="EC80" s="72"/>
      <c r="ED80" s="72"/>
      <c r="EE80" s="72"/>
      <c r="EF80" s="71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1"/>
      <c r="ER80" s="71"/>
      <c r="ES80" s="71"/>
      <c r="ET80" s="71"/>
      <c r="EU80" s="71"/>
      <c r="EV80" s="71"/>
      <c r="EW80" s="71"/>
      <c r="EX80" s="71"/>
      <c r="EY80" s="71"/>
      <c r="EZ80" s="74">
        <v>0.66</v>
      </c>
      <c r="FA80" s="71"/>
      <c r="FB80" s="72"/>
      <c r="FC80" s="72"/>
      <c r="FD80" s="71"/>
      <c r="FE80" s="71"/>
      <c r="FF80" s="71"/>
      <c r="FG80" s="71"/>
      <c r="FH80" s="71"/>
      <c r="FI80" s="71"/>
      <c r="FJ80" s="71"/>
      <c r="FK80" s="71"/>
      <c r="FL80" s="71"/>
      <c r="FM80" s="71"/>
      <c r="FN80" s="71"/>
      <c r="FO80" s="71"/>
      <c r="FP80" s="71"/>
      <c r="FQ80" s="71"/>
      <c r="FR80" s="71"/>
      <c r="FS80" s="71"/>
      <c r="FT80" s="71"/>
      <c r="FU80" s="71"/>
      <c r="FV80" s="71"/>
      <c r="FW80" s="71"/>
      <c r="FX80" s="71"/>
      <c r="FY80" s="71"/>
      <c r="FZ80" s="71"/>
      <c r="GA80" s="71"/>
      <c r="GB80" s="71"/>
      <c r="GC80" s="71"/>
      <c r="GD80" s="71"/>
      <c r="GE80" s="71"/>
      <c r="GF80" s="71"/>
      <c r="GG80" s="76" t="s">
        <v>244</v>
      </c>
      <c r="GH80" s="76"/>
      <c r="GJ80" s="76">
        <v>7</v>
      </c>
      <c r="GK80" s="77" t="s">
        <v>432</v>
      </c>
      <c r="GM80" s="76"/>
      <c r="GN80" s="76" t="s">
        <v>244</v>
      </c>
      <c r="GP80" s="77" t="s">
        <v>433</v>
      </c>
      <c r="GS80" s="76">
        <v>6</v>
      </c>
      <c r="GT80" s="77" t="s">
        <v>434</v>
      </c>
      <c r="GW80" s="76" t="s">
        <v>244</v>
      </c>
      <c r="GX80" s="77" t="s">
        <v>435</v>
      </c>
      <c r="HB80" s="86">
        <v>15</v>
      </c>
      <c r="HC80" s="77" t="s">
        <v>436</v>
      </c>
      <c r="HE80" s="86" t="s">
        <v>244</v>
      </c>
      <c r="HF80" s="77" t="s">
        <v>437</v>
      </c>
      <c r="HH80" s="71"/>
      <c r="HI80" s="71"/>
      <c r="HJ80" s="71"/>
      <c r="HK80" s="71"/>
      <c r="HL80" s="71"/>
    </row>
    <row r="81" spans="1:220" ht="15.95" customHeight="1">
      <c r="A81" s="381" t="s">
        <v>236</v>
      </c>
      <c r="B81" s="381"/>
      <c r="C81" s="381"/>
      <c r="D81" s="381"/>
      <c r="E81" s="381"/>
      <c r="F81" s="381"/>
      <c r="G81" s="381"/>
      <c r="H81" s="381"/>
      <c r="I81" s="381"/>
      <c r="J81" s="381"/>
      <c r="K81" s="381" t="s">
        <v>1801</v>
      </c>
      <c r="L81" s="381"/>
      <c r="M81" s="381"/>
      <c r="N81" s="381"/>
      <c r="O81" s="381"/>
      <c r="P81" s="522" t="s">
        <v>1800</v>
      </c>
      <c r="Q81" s="523"/>
      <c r="R81" s="523"/>
      <c r="S81" s="523"/>
      <c r="T81" s="523"/>
      <c r="U81" s="523"/>
      <c r="V81" s="523"/>
      <c r="W81" s="523"/>
      <c r="X81" s="523"/>
      <c r="Y81" s="523"/>
      <c r="Z81" s="523"/>
      <c r="AA81" s="524"/>
      <c r="AB81" s="289" t="s">
        <v>1802</v>
      </c>
      <c r="AC81" s="289"/>
      <c r="AD81" s="289"/>
      <c r="AE81" s="324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1"/>
      <c r="EA81" s="71"/>
      <c r="EB81" s="71"/>
      <c r="EC81" s="71"/>
      <c r="ED81" s="71"/>
      <c r="EE81" s="71"/>
      <c r="EF81" s="72"/>
      <c r="EG81" s="71"/>
      <c r="EH81" s="71"/>
      <c r="EI81" s="71"/>
      <c r="EJ81" s="71"/>
      <c r="EK81" s="71"/>
      <c r="EL81" s="71"/>
      <c r="EM81" s="71"/>
      <c r="EN81" s="71"/>
      <c r="EO81" s="71"/>
      <c r="EP81" s="71"/>
      <c r="EQ81" s="72"/>
      <c r="ER81" s="72"/>
      <c r="ES81" s="72"/>
      <c r="ET81" s="72"/>
      <c r="EU81" s="72"/>
      <c r="EV81" s="72"/>
      <c r="EW81" s="72"/>
      <c r="EX81" s="72"/>
      <c r="EY81" s="72"/>
      <c r="EZ81" s="74"/>
      <c r="FA81" s="72"/>
      <c r="FB81" s="71"/>
      <c r="FC81" s="71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7" t="s">
        <v>438</v>
      </c>
      <c r="GG81" s="75" t="s">
        <v>244</v>
      </c>
      <c r="GH81" s="75"/>
      <c r="GI81" s="69"/>
      <c r="GJ81" s="69">
        <v>8</v>
      </c>
      <c r="GK81" s="77" t="s">
        <v>439</v>
      </c>
      <c r="GL81" s="69"/>
      <c r="GM81" s="75"/>
      <c r="GN81" s="75" t="s">
        <v>244</v>
      </c>
      <c r="GO81" s="69"/>
      <c r="GP81" s="77" t="s">
        <v>440</v>
      </c>
      <c r="GQ81" s="69"/>
      <c r="GR81" s="69"/>
      <c r="GS81" s="75">
        <v>7</v>
      </c>
      <c r="GT81" s="77" t="s">
        <v>441</v>
      </c>
      <c r="GU81" s="69"/>
      <c r="GV81" s="69"/>
      <c r="GW81" s="75" t="s">
        <v>244</v>
      </c>
      <c r="GX81" s="77" t="s">
        <v>442</v>
      </c>
      <c r="GY81" s="69"/>
      <c r="GZ81" s="69"/>
      <c r="HA81" s="69"/>
      <c r="HB81" s="69">
        <v>16</v>
      </c>
      <c r="HC81" s="77" t="s">
        <v>443</v>
      </c>
      <c r="HD81" s="69"/>
      <c r="HE81" s="69" t="s">
        <v>244</v>
      </c>
      <c r="HF81" s="77" t="s">
        <v>444</v>
      </c>
      <c r="HG81" s="69"/>
      <c r="HH81" s="72"/>
      <c r="HI81" s="72"/>
      <c r="HJ81" s="72"/>
      <c r="HK81" s="72"/>
      <c r="HL81" s="72"/>
    </row>
    <row r="82" spans="1:220" ht="20.100000000000001" customHeight="1">
      <c r="A82" s="515"/>
      <c r="B82" s="516"/>
      <c r="C82" s="516"/>
      <c r="D82" s="516"/>
      <c r="E82" s="516"/>
      <c r="F82" s="516"/>
      <c r="G82" s="516"/>
      <c r="H82" s="516"/>
      <c r="I82" s="516"/>
      <c r="J82" s="517"/>
      <c r="K82" s="495"/>
      <c r="L82" s="359"/>
      <c r="M82" s="359"/>
      <c r="N82" s="359"/>
      <c r="O82" s="272"/>
      <c r="P82" s="301"/>
      <c r="Q82" s="280"/>
      <c r="R82" s="280"/>
      <c r="S82" s="280"/>
      <c r="T82" s="280"/>
      <c r="U82" s="280"/>
      <c r="V82" s="280"/>
      <c r="W82" s="280"/>
      <c r="X82" s="280"/>
      <c r="Y82" s="280"/>
      <c r="Z82" s="280"/>
      <c r="AA82" s="281"/>
      <c r="AB82" s="280"/>
      <c r="AC82" s="280"/>
      <c r="AD82" s="280"/>
      <c r="AE82" s="281"/>
      <c r="AF82" s="71"/>
      <c r="AG82" s="71"/>
      <c r="AH82" s="71"/>
      <c r="AI82" s="71"/>
      <c r="AJ82" s="71"/>
      <c r="AK82" s="71"/>
      <c r="AL82" s="71"/>
      <c r="AM82" s="71"/>
      <c r="AN82" s="71"/>
      <c r="AO82" s="71"/>
      <c r="AP82" s="71"/>
      <c r="AQ82" s="71"/>
      <c r="AR82" s="71"/>
      <c r="AS82" s="71"/>
      <c r="AT82" s="71"/>
      <c r="AU82" s="71"/>
      <c r="AV82" s="71"/>
      <c r="AW82" s="71"/>
      <c r="AX82" s="71"/>
      <c r="AY82" s="71"/>
      <c r="AZ82" s="71"/>
      <c r="BA82" s="71"/>
      <c r="BB82" s="71"/>
      <c r="BC82" s="71"/>
      <c r="BD82" s="71"/>
      <c r="BE82" s="71"/>
      <c r="BF82" s="71"/>
      <c r="BG82" s="71"/>
      <c r="BH82" s="71"/>
      <c r="BI82" s="71"/>
      <c r="BJ82" s="71"/>
      <c r="BK82" s="71"/>
      <c r="BL82" s="71"/>
      <c r="BM82" s="71"/>
      <c r="BN82" s="71"/>
      <c r="BO82" s="71"/>
      <c r="BP82" s="71"/>
      <c r="BQ82" s="71"/>
      <c r="BR82" s="71"/>
      <c r="BS82" s="71"/>
      <c r="BT82" s="71"/>
      <c r="BU82" s="71"/>
      <c r="BV82" s="71"/>
      <c r="BW82" s="71"/>
      <c r="BX82" s="71"/>
      <c r="BY82" s="71"/>
      <c r="BZ82" s="71"/>
      <c r="CA82" s="71"/>
      <c r="CB82" s="71"/>
      <c r="CC82" s="71"/>
      <c r="CD82" s="71"/>
      <c r="CE82" s="71"/>
      <c r="CF82" s="71"/>
      <c r="CG82" s="71"/>
      <c r="CH82" s="71"/>
      <c r="CI82" s="71"/>
      <c r="CJ82" s="71"/>
      <c r="CK82" s="71"/>
      <c r="CL82" s="71"/>
      <c r="CM82" s="71"/>
      <c r="CN82" s="71"/>
      <c r="CO82" s="71"/>
      <c r="CP82" s="71"/>
      <c r="CQ82" s="71"/>
      <c r="CR82" s="71"/>
      <c r="CS82" s="71"/>
      <c r="CT82" s="71"/>
      <c r="CU82" s="71"/>
      <c r="CV82" s="71"/>
      <c r="CW82" s="71"/>
      <c r="CX82" s="71"/>
      <c r="CY82" s="71"/>
      <c r="CZ82" s="71"/>
      <c r="DA82" s="71"/>
      <c r="DB82" s="71"/>
      <c r="DC82" s="71"/>
      <c r="DD82" s="71"/>
      <c r="DE82" s="71"/>
      <c r="DF82" s="71"/>
      <c r="DG82" s="71"/>
      <c r="DH82" s="71"/>
      <c r="DI82" s="71"/>
      <c r="DJ82" s="71"/>
      <c r="DK82" s="71"/>
      <c r="DL82" s="71"/>
      <c r="DM82" s="71"/>
      <c r="DN82" s="71"/>
      <c r="DO82" s="71"/>
      <c r="DP82" s="71"/>
      <c r="DQ82" s="71"/>
      <c r="DR82" s="71"/>
      <c r="DS82" s="71"/>
      <c r="DT82" s="71"/>
      <c r="DU82" s="71"/>
      <c r="DV82" s="71"/>
      <c r="DW82" s="71"/>
      <c r="DX82" s="71"/>
      <c r="DY82" s="71"/>
      <c r="DZ82" s="72"/>
      <c r="EA82" s="72"/>
      <c r="EB82" s="72"/>
      <c r="EC82" s="72"/>
      <c r="ED82" s="72"/>
      <c r="EE82" s="72"/>
      <c r="EF82" s="71"/>
      <c r="EK82" s="72"/>
      <c r="EL82" s="72"/>
      <c r="EM82" s="72"/>
      <c r="EN82" s="72"/>
      <c r="EO82" s="72"/>
      <c r="EP82" s="72"/>
      <c r="EQ82" s="71"/>
      <c r="ER82" s="71"/>
      <c r="ES82" s="71"/>
      <c r="ET82" s="71"/>
      <c r="EU82" s="71"/>
      <c r="EV82" s="71"/>
      <c r="EW82" s="71"/>
      <c r="EX82" s="71"/>
      <c r="EY82" s="71"/>
      <c r="EZ82" s="73">
        <v>0.69</v>
      </c>
      <c r="FA82" s="71"/>
      <c r="FB82" s="72"/>
      <c r="FC82" s="72"/>
      <c r="FD82" s="71"/>
      <c r="FE82" s="71"/>
      <c r="FF82" s="71"/>
      <c r="FG82" s="71"/>
      <c r="FH82" s="71"/>
      <c r="FI82" s="71"/>
      <c r="FJ82" s="71"/>
      <c r="FK82" s="71"/>
      <c r="FL82" s="71"/>
      <c r="FM82" s="71"/>
      <c r="FN82" s="71"/>
      <c r="FO82" s="71"/>
      <c r="FP82" s="71"/>
      <c r="FQ82" s="71"/>
      <c r="FR82" s="71"/>
      <c r="FS82" s="71"/>
      <c r="FT82" s="71"/>
      <c r="FU82" s="71"/>
      <c r="FV82" s="71"/>
      <c r="FW82" s="71"/>
      <c r="FX82" s="71"/>
      <c r="FY82" s="71"/>
      <c r="FZ82" s="71"/>
      <c r="GA82" s="71"/>
      <c r="GB82" s="71"/>
      <c r="GC82" s="71"/>
      <c r="GD82" s="71"/>
      <c r="GE82" s="71"/>
      <c r="GF82" s="77" t="s">
        <v>445</v>
      </c>
      <c r="GG82" s="76" t="s">
        <v>244</v>
      </c>
      <c r="GH82" s="76"/>
      <c r="GI82" s="76"/>
      <c r="GJ82" s="86">
        <v>9</v>
      </c>
      <c r="GK82" s="77" t="s">
        <v>446</v>
      </c>
      <c r="GL82" s="76"/>
      <c r="GM82" s="76"/>
      <c r="GN82" s="76" t="s">
        <v>244</v>
      </c>
      <c r="GS82" s="76">
        <v>8</v>
      </c>
      <c r="GT82" s="77" t="s">
        <v>447</v>
      </c>
      <c r="GW82" s="76" t="s">
        <v>244</v>
      </c>
      <c r="GX82" s="77" t="s">
        <v>448</v>
      </c>
      <c r="HB82" s="86">
        <v>17</v>
      </c>
      <c r="HC82" s="77" t="s">
        <v>449</v>
      </c>
      <c r="HE82" s="86" t="s">
        <v>244</v>
      </c>
      <c r="HH82" s="71"/>
      <c r="HI82" s="71"/>
      <c r="HJ82" s="71"/>
      <c r="HK82" s="71"/>
      <c r="HL82" s="71"/>
    </row>
    <row r="83" spans="1:220" ht="15.95" customHeight="1">
      <c r="A83" s="518" t="s">
        <v>296</v>
      </c>
      <c r="B83" s="519"/>
      <c r="C83" s="519"/>
      <c r="D83" s="519"/>
      <c r="E83" s="519"/>
      <c r="F83" s="522" t="s">
        <v>1855</v>
      </c>
      <c r="G83" s="523"/>
      <c r="H83" s="523"/>
      <c r="I83" s="523"/>
      <c r="J83" s="523"/>
      <c r="K83" s="523"/>
      <c r="L83" s="523"/>
      <c r="M83" s="523"/>
      <c r="N83" s="523"/>
      <c r="O83" s="523"/>
      <c r="P83" s="523"/>
      <c r="Q83" s="523"/>
      <c r="R83" s="523"/>
      <c r="S83" s="523"/>
      <c r="T83" s="523"/>
      <c r="U83" s="523"/>
      <c r="V83" s="523"/>
      <c r="W83" s="523"/>
      <c r="X83" s="523"/>
      <c r="Y83" s="523"/>
      <c r="Z83" s="523"/>
      <c r="AA83" s="524"/>
      <c r="AB83" s="520" t="s">
        <v>297</v>
      </c>
      <c r="AC83" s="518"/>
      <c r="AD83" s="518"/>
      <c r="AE83" s="519"/>
      <c r="AF83" s="72"/>
      <c r="AG83" s="72"/>
      <c r="AH83" s="72"/>
      <c r="AI83" s="72"/>
      <c r="AJ83" s="72"/>
      <c r="AK83" s="72"/>
      <c r="AL83" s="72"/>
      <c r="AM83" s="72"/>
      <c r="AN83" s="72"/>
      <c r="AO83" s="72"/>
      <c r="AP83" s="72"/>
      <c r="AQ83" s="72"/>
      <c r="AR83" s="72"/>
      <c r="AS83" s="72"/>
      <c r="AT83" s="72"/>
      <c r="AU83" s="72"/>
      <c r="AV83" s="72"/>
      <c r="AW83" s="72"/>
      <c r="AX83" s="72"/>
      <c r="AY83" s="72"/>
      <c r="AZ83" s="72"/>
      <c r="BA83" s="72"/>
      <c r="BB83" s="72"/>
      <c r="BC83" s="72"/>
      <c r="BD83" s="72"/>
      <c r="BE83" s="72"/>
      <c r="BF83" s="72"/>
      <c r="BG83" s="72"/>
      <c r="BH83" s="72"/>
      <c r="BI83" s="72"/>
      <c r="BJ83" s="72"/>
      <c r="BK83" s="72"/>
      <c r="BL83" s="72"/>
      <c r="BM83" s="72"/>
      <c r="BN83" s="72"/>
      <c r="BO83" s="72"/>
      <c r="BP83" s="72"/>
      <c r="BQ83" s="72"/>
      <c r="BR83" s="72"/>
      <c r="BS83" s="72"/>
      <c r="BT83" s="72"/>
      <c r="BU83" s="72"/>
      <c r="BV83" s="72"/>
      <c r="BW83" s="72"/>
      <c r="BX83" s="72"/>
      <c r="BY83" s="72"/>
      <c r="BZ83" s="72"/>
      <c r="CA83" s="72"/>
      <c r="CB83" s="72"/>
      <c r="CC83" s="72"/>
      <c r="CD83" s="72"/>
      <c r="CE83" s="72"/>
      <c r="CF83" s="72"/>
      <c r="CG83" s="72"/>
      <c r="CH83" s="72"/>
      <c r="CI83" s="72"/>
      <c r="CJ83" s="72"/>
      <c r="CK83" s="72"/>
      <c r="CL83" s="72"/>
      <c r="CM83" s="72"/>
      <c r="CN83" s="72"/>
      <c r="CO83" s="72"/>
      <c r="CP83" s="72"/>
      <c r="CQ83" s="72"/>
      <c r="CR83" s="72"/>
      <c r="CS83" s="72"/>
      <c r="CT83" s="72"/>
      <c r="CU83" s="72"/>
      <c r="CV83" s="72"/>
      <c r="CW83" s="72"/>
      <c r="CX83" s="72"/>
      <c r="CY83" s="72"/>
      <c r="CZ83" s="72"/>
      <c r="DA83" s="72"/>
      <c r="DB83" s="72"/>
      <c r="DC83" s="72"/>
      <c r="DD83" s="72"/>
      <c r="DE83" s="72"/>
      <c r="DF83" s="72"/>
      <c r="DG83" s="72"/>
      <c r="DH83" s="72"/>
      <c r="DI83" s="72"/>
      <c r="DJ83" s="72"/>
      <c r="DK83" s="72"/>
      <c r="DL83" s="72"/>
      <c r="DM83" s="72"/>
      <c r="DN83" s="72"/>
      <c r="DO83" s="72"/>
      <c r="DP83" s="72"/>
      <c r="DQ83" s="72"/>
      <c r="DR83" s="72"/>
      <c r="DS83" s="72"/>
      <c r="DT83" s="72"/>
      <c r="DU83" s="72"/>
      <c r="DV83" s="72"/>
      <c r="DW83" s="72"/>
      <c r="DX83" s="72"/>
      <c r="DY83" s="72"/>
      <c r="DZ83" s="71"/>
      <c r="EA83" s="71"/>
      <c r="EB83" s="71"/>
      <c r="EC83" s="71"/>
      <c r="ED83" s="71"/>
      <c r="EE83" s="71"/>
      <c r="EF83" s="72"/>
      <c r="EK83" s="71"/>
      <c r="EL83" s="71"/>
      <c r="EM83" s="71"/>
      <c r="EN83" s="71"/>
      <c r="EO83" s="71"/>
      <c r="EP83" s="71"/>
      <c r="EQ83" s="72"/>
      <c r="ER83" s="72"/>
      <c r="ES83" s="72"/>
      <c r="ET83" s="72"/>
      <c r="EU83" s="72"/>
      <c r="EV83" s="72"/>
      <c r="EW83" s="72"/>
      <c r="EX83" s="72"/>
      <c r="EY83" s="72"/>
      <c r="EZ83" s="73">
        <v>0.7</v>
      </c>
      <c r="FA83" s="72"/>
      <c r="FB83" s="71"/>
      <c r="FC83" s="71"/>
      <c r="FD83" s="72"/>
      <c r="FE83" s="72"/>
      <c r="FF83" s="72"/>
      <c r="FG83" s="72"/>
      <c r="FH83" s="72"/>
      <c r="FI83" s="72"/>
      <c r="FJ83" s="72"/>
      <c r="FK83" s="72"/>
      <c r="FL83" s="72"/>
      <c r="FM83" s="72"/>
      <c r="FN83" s="72"/>
      <c r="FO83" s="72"/>
      <c r="FP83" s="72"/>
      <c r="FQ83" s="72"/>
      <c r="FR83" s="72"/>
      <c r="FS83" s="72"/>
      <c r="FT83" s="72"/>
      <c r="FU83" s="72"/>
      <c r="FV83" s="72"/>
      <c r="FW83" s="72"/>
      <c r="FX83" s="72"/>
      <c r="FY83" s="72"/>
      <c r="FZ83" s="72"/>
      <c r="GA83" s="72"/>
      <c r="GB83" s="72"/>
      <c r="GC83" s="72"/>
      <c r="GD83" s="72"/>
      <c r="GE83" s="72"/>
      <c r="GF83" s="77" t="s">
        <v>450</v>
      </c>
      <c r="GG83" s="75" t="s">
        <v>244</v>
      </c>
      <c r="GH83" s="75"/>
      <c r="GI83" s="69"/>
      <c r="GJ83" s="69">
        <v>12</v>
      </c>
      <c r="GK83" s="77" t="s">
        <v>451</v>
      </c>
      <c r="GL83" s="69"/>
      <c r="GM83" s="69"/>
      <c r="GN83" s="75" t="s">
        <v>244</v>
      </c>
      <c r="GO83" s="69"/>
      <c r="GP83" s="69"/>
      <c r="GQ83" s="69"/>
      <c r="GR83" s="69"/>
      <c r="GS83" s="75">
        <v>11</v>
      </c>
      <c r="GT83" s="77" t="s">
        <v>452</v>
      </c>
      <c r="GU83" s="69"/>
      <c r="GV83" s="69"/>
      <c r="GW83" s="75" t="s">
        <v>244</v>
      </c>
      <c r="GX83" s="77" t="s">
        <v>453</v>
      </c>
      <c r="GY83" s="69"/>
      <c r="GZ83" s="69"/>
      <c r="HA83" s="69"/>
      <c r="HB83" s="69">
        <v>20</v>
      </c>
      <c r="HC83" s="77" t="s">
        <v>454</v>
      </c>
      <c r="HD83" s="69"/>
      <c r="HE83" s="69" t="s">
        <v>244</v>
      </c>
      <c r="HF83" s="77" t="s">
        <v>455</v>
      </c>
      <c r="HG83" s="69"/>
      <c r="HH83" s="72"/>
      <c r="HI83" s="72"/>
      <c r="HJ83" s="72"/>
      <c r="HK83" s="72"/>
      <c r="HL83" s="72"/>
    </row>
    <row r="84" spans="1:220" ht="20.100000000000001" customHeight="1">
      <c r="A84" s="286" t="s">
        <v>54</v>
      </c>
      <c r="B84" s="280"/>
      <c r="C84" s="280"/>
      <c r="D84" s="280"/>
      <c r="E84" s="281"/>
      <c r="F84" s="286"/>
      <c r="G84" s="287"/>
      <c r="H84" s="287"/>
      <c r="I84" s="287"/>
      <c r="J84" s="287"/>
      <c r="K84" s="287"/>
      <c r="L84" s="287"/>
      <c r="M84" s="287"/>
      <c r="N84" s="287"/>
      <c r="O84" s="287"/>
      <c r="P84" s="287"/>
      <c r="Q84" s="287"/>
      <c r="R84" s="287"/>
      <c r="S84" s="287"/>
      <c r="T84" s="287"/>
      <c r="U84" s="287"/>
      <c r="V84" s="287"/>
      <c r="W84" s="287"/>
      <c r="X84" s="287"/>
      <c r="Y84" s="287"/>
      <c r="Z84" s="287"/>
      <c r="AA84" s="366"/>
      <c r="AB84" s="295"/>
      <c r="AC84" s="295"/>
      <c r="AD84" s="295"/>
      <c r="AE84" s="281"/>
      <c r="AF84" s="71"/>
      <c r="AG84" s="71"/>
      <c r="AH84" s="71"/>
      <c r="AI84" s="71"/>
      <c r="AJ84" s="71"/>
      <c r="AK84" s="71"/>
      <c r="AL84" s="71"/>
      <c r="AM84" s="71"/>
      <c r="AN84" s="71"/>
      <c r="AO84" s="71"/>
      <c r="AP84" s="71"/>
      <c r="AQ84" s="71"/>
      <c r="AR84" s="71"/>
      <c r="AS84" s="71"/>
      <c r="AT84" s="71"/>
      <c r="AU84" s="71"/>
      <c r="AV84" s="71"/>
      <c r="AW84" s="71"/>
      <c r="AX84" s="71"/>
      <c r="AY84" s="71"/>
      <c r="AZ84" s="71"/>
      <c r="BA84" s="71"/>
      <c r="BB84" s="71"/>
      <c r="BC84" s="71"/>
      <c r="BD84" s="71"/>
      <c r="BE84" s="71"/>
      <c r="BF84" s="71"/>
      <c r="BG84" s="71"/>
      <c r="BH84" s="71"/>
      <c r="BI84" s="71"/>
      <c r="BJ84" s="71"/>
      <c r="BK84" s="71"/>
      <c r="BL84" s="71"/>
      <c r="BM84" s="71"/>
      <c r="BN84" s="71"/>
      <c r="BO84" s="71"/>
      <c r="BP84" s="71"/>
      <c r="BQ84" s="71"/>
      <c r="BR84" s="71"/>
      <c r="BS84" s="71"/>
      <c r="BT84" s="71"/>
      <c r="BU84" s="71"/>
      <c r="BV84" s="71"/>
      <c r="BW84" s="71"/>
      <c r="BX84" s="71"/>
      <c r="BY84" s="71"/>
      <c r="BZ84" s="71"/>
      <c r="CA84" s="71"/>
      <c r="CB84" s="71"/>
      <c r="CC84" s="71"/>
      <c r="CD84" s="71"/>
      <c r="CE84" s="71"/>
      <c r="CF84" s="71"/>
      <c r="CG84" s="71"/>
      <c r="CH84" s="71"/>
      <c r="CI84" s="71"/>
      <c r="CJ84" s="71"/>
      <c r="CK84" s="71"/>
      <c r="CL84" s="71"/>
      <c r="CM84" s="71"/>
      <c r="CN84" s="71"/>
      <c r="CO84" s="71"/>
      <c r="CP84" s="71"/>
      <c r="CQ84" s="71"/>
      <c r="CR84" s="71"/>
      <c r="CS84" s="71"/>
      <c r="CT84" s="71"/>
      <c r="CU84" s="71"/>
      <c r="CV84" s="71"/>
      <c r="CW84" s="71"/>
      <c r="CX84" s="71"/>
      <c r="CY84" s="71"/>
      <c r="CZ84" s="71"/>
      <c r="DA84" s="71"/>
      <c r="DB84" s="71"/>
      <c r="DC84" s="71"/>
      <c r="DD84" s="71"/>
      <c r="DE84" s="71"/>
      <c r="DF84" s="71"/>
      <c r="DG84" s="71"/>
      <c r="DH84" s="71"/>
      <c r="DI84" s="71"/>
      <c r="DJ84" s="71"/>
      <c r="DK84" s="71"/>
      <c r="DL84" s="71"/>
      <c r="DM84" s="71"/>
      <c r="DN84" s="71"/>
      <c r="DO84" s="71"/>
      <c r="DP84" s="71"/>
      <c r="DQ84" s="71"/>
      <c r="DR84" s="71"/>
      <c r="DS84" s="71"/>
      <c r="DT84" s="71"/>
      <c r="DU84" s="71"/>
      <c r="DV84" s="71"/>
      <c r="DW84" s="71"/>
      <c r="DX84" s="71"/>
      <c r="DY84" s="71"/>
      <c r="EF84" s="71"/>
      <c r="EQ84" s="71"/>
      <c r="ER84" s="71"/>
      <c r="ES84" s="71"/>
      <c r="ET84" s="71"/>
      <c r="EU84" s="71"/>
      <c r="EV84" s="71"/>
      <c r="EW84" s="71"/>
      <c r="EX84" s="71"/>
      <c r="EY84" s="71"/>
      <c r="EZ84" s="74">
        <v>0.71</v>
      </c>
      <c r="FA84" s="71"/>
      <c r="FD84" s="71"/>
      <c r="FE84" s="71"/>
      <c r="FF84" s="71"/>
      <c r="FG84" s="71"/>
      <c r="FH84" s="71"/>
      <c r="FI84" s="71"/>
      <c r="FJ84" s="71"/>
      <c r="FK84" s="71"/>
      <c r="FL84" s="71"/>
      <c r="FM84" s="71"/>
      <c r="FN84" s="71"/>
      <c r="FO84" s="71"/>
      <c r="FP84" s="71"/>
      <c r="FQ84" s="71"/>
      <c r="FR84" s="71"/>
      <c r="FS84" s="71"/>
      <c r="FT84" s="71"/>
      <c r="FU84" s="71"/>
      <c r="FV84" s="71"/>
      <c r="FW84" s="71"/>
      <c r="FX84" s="71"/>
      <c r="FY84" s="71"/>
      <c r="FZ84" s="71"/>
      <c r="GA84" s="71"/>
      <c r="GB84" s="71"/>
      <c r="GC84" s="71"/>
      <c r="GD84" s="71"/>
      <c r="GE84" s="71"/>
      <c r="GF84" s="77" t="s">
        <v>456</v>
      </c>
      <c r="GG84" s="76" t="s">
        <v>244</v>
      </c>
      <c r="GH84" s="76"/>
      <c r="GI84" s="76"/>
      <c r="GJ84" s="76">
        <v>13</v>
      </c>
      <c r="GK84" s="77" t="s">
        <v>457</v>
      </c>
      <c r="GL84" s="76"/>
      <c r="GM84" s="76"/>
      <c r="GN84" s="76" t="s">
        <v>244</v>
      </c>
      <c r="GP84" s="77" t="s">
        <v>458</v>
      </c>
      <c r="GS84" s="76" t="s">
        <v>244</v>
      </c>
      <c r="GW84" s="76" t="s">
        <v>244</v>
      </c>
      <c r="HB84" s="86">
        <v>21</v>
      </c>
      <c r="HC84" s="77" t="s">
        <v>459</v>
      </c>
      <c r="HE84" s="86" t="s">
        <v>244</v>
      </c>
      <c r="HF84" s="77" t="s">
        <v>460</v>
      </c>
      <c r="HH84" s="71"/>
      <c r="HI84" s="71"/>
      <c r="HJ84" s="71"/>
      <c r="HK84" s="71"/>
      <c r="HL84" s="71"/>
    </row>
    <row r="85" spans="1:220">
      <c r="A85" s="309" t="s">
        <v>1856</v>
      </c>
      <c r="B85" s="494"/>
      <c r="C85" s="494"/>
      <c r="D85" s="494"/>
      <c r="E85" s="494"/>
      <c r="F85" s="494"/>
      <c r="G85" s="494"/>
      <c r="H85" s="494"/>
      <c r="I85" s="494"/>
      <c r="J85" s="494"/>
      <c r="K85" s="494"/>
      <c r="L85" s="494"/>
      <c r="M85" s="494"/>
      <c r="N85" s="494"/>
      <c r="O85" s="494"/>
      <c r="P85" s="494"/>
      <c r="Q85" s="494"/>
      <c r="R85" s="494"/>
      <c r="S85" s="494"/>
      <c r="T85" s="494"/>
      <c r="U85" s="494"/>
      <c r="V85" s="494"/>
      <c r="W85" s="494"/>
      <c r="X85" s="494"/>
      <c r="Y85" s="494"/>
      <c r="Z85" s="494"/>
      <c r="AA85" s="494"/>
      <c r="AB85" s="494"/>
      <c r="AC85" s="494"/>
      <c r="AD85" s="494"/>
      <c r="AE85" s="494"/>
      <c r="DZ85" s="71"/>
      <c r="EA85" s="71"/>
      <c r="EZ85" s="73">
        <v>0.72</v>
      </c>
      <c r="GF85" s="77" t="s">
        <v>461</v>
      </c>
      <c r="GG85" s="76" t="s">
        <v>244</v>
      </c>
      <c r="GH85" s="76"/>
      <c r="GM85" s="76"/>
      <c r="GN85" s="76" t="s">
        <v>244</v>
      </c>
      <c r="GP85" s="77" t="s">
        <v>462</v>
      </c>
      <c r="GS85" s="76" t="s">
        <v>244</v>
      </c>
      <c r="GW85" s="76" t="s">
        <v>244</v>
      </c>
      <c r="GX85" s="77" t="s">
        <v>463</v>
      </c>
      <c r="HB85" s="86">
        <v>22</v>
      </c>
      <c r="HC85" s="77" t="s">
        <v>464</v>
      </c>
      <c r="HE85" s="86" t="s">
        <v>244</v>
      </c>
      <c r="HH85" s="71"/>
      <c r="HI85" s="71"/>
      <c r="HJ85" s="71"/>
    </row>
    <row r="86" spans="1:220" ht="21.95" customHeight="1">
      <c r="A86" s="165" t="s">
        <v>1774</v>
      </c>
      <c r="B86" s="166"/>
      <c r="C86" s="166"/>
      <c r="D86" s="166"/>
      <c r="E86" s="166"/>
      <c r="F86" s="167"/>
      <c r="G86" s="310"/>
      <c r="H86" s="311"/>
      <c r="I86" s="311"/>
      <c r="J86" s="311"/>
      <c r="K86" s="311"/>
      <c r="L86" s="312"/>
      <c r="M86" s="326"/>
      <c r="N86" s="327"/>
      <c r="O86" s="327"/>
      <c r="P86" s="327"/>
      <c r="Q86" s="327"/>
      <c r="R86" s="327"/>
      <c r="S86" s="327"/>
      <c r="T86" s="327"/>
      <c r="U86" s="327"/>
      <c r="V86" s="327"/>
      <c r="W86" s="327"/>
      <c r="X86" s="327"/>
      <c r="Y86" s="327"/>
      <c r="Z86" s="327"/>
      <c r="AA86" s="327"/>
      <c r="AB86" s="327"/>
      <c r="AC86" s="327"/>
      <c r="AD86" s="327"/>
      <c r="AE86" s="328"/>
      <c r="AF86" s="71"/>
      <c r="AG86" s="71"/>
      <c r="AH86" s="71"/>
      <c r="AI86" s="71"/>
      <c r="AJ86" s="71"/>
      <c r="AK86" s="71"/>
      <c r="AL86" s="71"/>
      <c r="AM86" s="71"/>
      <c r="AN86" s="71"/>
      <c r="AO86" s="71"/>
      <c r="AP86" s="71"/>
      <c r="AQ86" s="71"/>
      <c r="AR86" s="71"/>
      <c r="AS86" s="71"/>
      <c r="AT86" s="71"/>
      <c r="AU86" s="71"/>
      <c r="AV86" s="71"/>
      <c r="AW86" s="71"/>
      <c r="AX86" s="71"/>
      <c r="AY86" s="71"/>
      <c r="AZ86" s="71"/>
      <c r="BA86" s="71"/>
      <c r="BB86" s="71"/>
      <c r="BC86" s="71"/>
      <c r="BD86" s="71"/>
      <c r="BE86" s="71"/>
      <c r="BF86" s="71"/>
      <c r="BG86" s="71"/>
      <c r="BH86" s="71"/>
      <c r="BI86" s="71"/>
      <c r="BJ86" s="71"/>
      <c r="BK86" s="71"/>
      <c r="BL86" s="71"/>
      <c r="BM86" s="71"/>
      <c r="BN86" s="71"/>
      <c r="BO86" s="71"/>
      <c r="BP86" s="71"/>
      <c r="BQ86" s="71"/>
      <c r="BR86" s="71"/>
      <c r="BS86" s="71"/>
      <c r="BT86" s="71"/>
      <c r="BU86" s="71"/>
      <c r="BV86" s="71"/>
      <c r="BW86" s="71"/>
      <c r="BX86" s="71"/>
      <c r="BY86" s="71"/>
      <c r="BZ86" s="71"/>
      <c r="CA86" s="71"/>
      <c r="CB86" s="71"/>
      <c r="CC86" s="71"/>
      <c r="CD86" s="71"/>
      <c r="CE86" s="71"/>
      <c r="CF86" s="71"/>
      <c r="CG86" s="71"/>
      <c r="CH86" s="71"/>
      <c r="CI86" s="71"/>
      <c r="CJ86" s="71"/>
      <c r="CK86" s="71"/>
      <c r="CL86" s="71"/>
      <c r="CM86" s="71"/>
      <c r="CN86" s="71"/>
      <c r="CO86" s="71"/>
      <c r="CP86" s="71"/>
      <c r="CQ86" s="71"/>
      <c r="CR86" s="71"/>
      <c r="CS86" s="71"/>
      <c r="CT86" s="71"/>
      <c r="CU86" s="71"/>
      <c r="CV86" s="71"/>
      <c r="CW86" s="71"/>
      <c r="CX86" s="71"/>
      <c r="CY86" s="71"/>
      <c r="CZ86" s="71"/>
      <c r="DA86" s="71"/>
      <c r="DB86" s="71"/>
      <c r="DC86" s="71"/>
      <c r="DD86" s="71"/>
      <c r="DE86" s="71"/>
      <c r="DF86" s="71"/>
      <c r="DG86" s="71"/>
      <c r="DH86" s="71"/>
      <c r="DI86" s="71"/>
      <c r="DJ86" s="71"/>
      <c r="DK86" s="71"/>
      <c r="DL86" s="71"/>
      <c r="DM86" s="71"/>
      <c r="DN86" s="71"/>
      <c r="DO86" s="71"/>
      <c r="DP86" s="71"/>
      <c r="DQ86" s="71"/>
      <c r="DR86" s="71"/>
      <c r="DS86" s="71"/>
      <c r="DT86" s="71"/>
      <c r="DU86" s="71"/>
      <c r="DV86" s="71"/>
      <c r="DW86" s="71"/>
      <c r="DX86" s="71"/>
      <c r="DY86" s="71"/>
      <c r="EZ86" s="74">
        <v>0.73</v>
      </c>
      <c r="FF86" s="71"/>
      <c r="FG86" s="71"/>
      <c r="FH86" s="71"/>
      <c r="FI86" s="71"/>
      <c r="FJ86" s="71"/>
      <c r="FK86" s="71"/>
      <c r="FL86" s="71"/>
      <c r="FM86" s="71"/>
      <c r="FN86" s="71"/>
      <c r="FO86" s="71"/>
      <c r="FP86" s="86" t="s">
        <v>306</v>
      </c>
      <c r="FQ86" s="71"/>
      <c r="FR86" s="71"/>
      <c r="FS86" s="71"/>
      <c r="FT86" s="71"/>
      <c r="FU86" s="71"/>
      <c r="FV86" s="71"/>
      <c r="FW86" s="71"/>
      <c r="FX86" s="71"/>
      <c r="FY86" s="71"/>
      <c r="FZ86" s="71"/>
      <c r="GA86" s="71"/>
      <c r="GB86" s="71"/>
      <c r="GC86" s="71"/>
      <c r="GD86" s="71"/>
      <c r="GE86" s="71"/>
      <c r="GF86" s="77" t="s">
        <v>307</v>
      </c>
      <c r="GG86" s="76" t="s">
        <v>244</v>
      </c>
      <c r="GH86" s="76"/>
      <c r="GI86" s="76"/>
      <c r="GJ86" s="76"/>
      <c r="GK86" s="77" t="s">
        <v>308</v>
      </c>
      <c r="GL86" s="76"/>
      <c r="GM86" s="76"/>
      <c r="GN86" s="76" t="s">
        <v>244</v>
      </c>
      <c r="GO86" s="76">
        <v>13</v>
      </c>
      <c r="GP86" s="77" t="s">
        <v>309</v>
      </c>
      <c r="GS86" s="76" t="s">
        <v>244</v>
      </c>
      <c r="GT86" s="77" t="s">
        <v>310</v>
      </c>
      <c r="GW86" s="76">
        <v>13</v>
      </c>
      <c r="GX86" s="77" t="s">
        <v>311</v>
      </c>
      <c r="HC86" s="77" t="s">
        <v>312</v>
      </c>
      <c r="HE86" s="86">
        <v>13</v>
      </c>
      <c r="HF86" s="77" t="s">
        <v>313</v>
      </c>
      <c r="HH86" s="71"/>
      <c r="HI86" s="71"/>
      <c r="HJ86" s="71"/>
      <c r="HK86" s="71"/>
      <c r="HL86" s="71"/>
    </row>
    <row r="87" spans="1:220" ht="21.95" customHeight="1">
      <c r="A87" s="305" t="s">
        <v>1831</v>
      </c>
      <c r="B87" s="306"/>
      <c r="C87" s="306"/>
      <c r="D87" s="306"/>
      <c r="E87" s="306"/>
      <c r="F87" s="306"/>
      <c r="G87" s="306"/>
      <c r="H87" s="307"/>
      <c r="I87" s="317"/>
      <c r="J87" s="317"/>
      <c r="K87" s="317"/>
      <c r="L87" s="317"/>
      <c r="M87" s="317"/>
      <c r="N87" s="317"/>
      <c r="O87" s="317"/>
      <c r="P87" s="317"/>
      <c r="Q87" s="317"/>
      <c r="R87" s="317"/>
      <c r="S87" s="317"/>
      <c r="T87" s="317"/>
      <c r="U87" s="317"/>
      <c r="V87" s="525"/>
      <c r="W87" s="303" t="s">
        <v>1780</v>
      </c>
      <c r="X87" s="304"/>
      <c r="Y87" s="304"/>
      <c r="Z87" s="317"/>
      <c r="AA87" s="317"/>
      <c r="AB87" s="317"/>
      <c r="AC87" s="317"/>
      <c r="AD87" s="317"/>
      <c r="AE87" s="318"/>
      <c r="EZ87" s="73">
        <v>0.74</v>
      </c>
      <c r="GF87" s="77"/>
      <c r="GG87" s="76"/>
      <c r="GH87" s="76"/>
      <c r="GM87" s="76"/>
      <c r="GN87" s="76"/>
      <c r="GP87" s="77"/>
      <c r="GS87" s="76"/>
      <c r="GW87" s="76"/>
      <c r="GX87" s="77"/>
      <c r="HC87" s="77"/>
      <c r="HH87" s="71"/>
      <c r="HI87" s="71"/>
      <c r="HJ87" s="71"/>
    </row>
    <row r="88" spans="1:220" ht="21.95" customHeight="1">
      <c r="A88" s="291" t="s">
        <v>1776</v>
      </c>
      <c r="B88" s="292"/>
      <c r="C88" s="292"/>
      <c r="D88" s="292"/>
      <c r="E88" s="292"/>
      <c r="F88" s="292"/>
      <c r="G88" s="292"/>
      <c r="H88" s="298"/>
      <c r="I88" s="319"/>
      <c r="J88" s="319"/>
      <c r="K88" s="319"/>
      <c r="L88" s="319"/>
      <c r="M88" s="319"/>
      <c r="N88" s="319"/>
      <c r="O88" s="319"/>
      <c r="P88" s="319"/>
      <c r="Q88" s="319"/>
      <c r="R88" s="319"/>
      <c r="S88" s="319"/>
      <c r="T88" s="319"/>
      <c r="U88" s="319"/>
      <c r="V88" s="481"/>
      <c r="W88" s="313" t="s">
        <v>1781</v>
      </c>
      <c r="X88" s="314"/>
      <c r="Y88" s="314"/>
      <c r="Z88" s="319"/>
      <c r="AA88" s="319"/>
      <c r="AB88" s="319"/>
      <c r="AC88" s="319"/>
      <c r="AD88" s="319"/>
      <c r="AE88" s="320"/>
      <c r="EZ88" s="74">
        <v>0.75</v>
      </c>
      <c r="GF88" s="77"/>
      <c r="GG88" s="76"/>
      <c r="GH88" s="76"/>
      <c r="GM88" s="76"/>
      <c r="GN88" s="76"/>
      <c r="GP88" s="77"/>
      <c r="GS88" s="76"/>
      <c r="GW88" s="76"/>
      <c r="GX88" s="77"/>
      <c r="HC88" s="77"/>
      <c r="HH88" s="71"/>
      <c r="HI88" s="71"/>
      <c r="HJ88" s="71"/>
    </row>
    <row r="89" spans="1:220" ht="21.95" customHeight="1">
      <c r="A89" s="291" t="s">
        <v>1777</v>
      </c>
      <c r="B89" s="292"/>
      <c r="C89" s="292"/>
      <c r="D89" s="292"/>
      <c r="E89" s="292"/>
      <c r="F89" s="292"/>
      <c r="G89" s="292"/>
      <c r="H89" s="298"/>
      <c r="I89" s="319"/>
      <c r="J89" s="319"/>
      <c r="K89" s="319"/>
      <c r="L89" s="319"/>
      <c r="M89" s="319"/>
      <c r="N89" s="319"/>
      <c r="O89" s="319"/>
      <c r="P89" s="319"/>
      <c r="Q89" s="319"/>
      <c r="R89" s="319"/>
      <c r="S89" s="319"/>
      <c r="T89" s="319"/>
      <c r="U89" s="319"/>
      <c r="V89" s="481"/>
      <c r="W89" s="313" t="s">
        <v>1782</v>
      </c>
      <c r="X89" s="314"/>
      <c r="Y89" s="314"/>
      <c r="Z89" s="319"/>
      <c r="AA89" s="319"/>
      <c r="AB89" s="319"/>
      <c r="AC89" s="319"/>
      <c r="AD89" s="319"/>
      <c r="AE89" s="320"/>
      <c r="EZ89" s="73">
        <v>0.76</v>
      </c>
      <c r="GF89" s="77"/>
      <c r="GG89" s="76"/>
      <c r="GH89" s="76"/>
      <c r="GM89" s="76"/>
      <c r="GN89" s="76"/>
      <c r="GP89" s="77"/>
      <c r="GS89" s="76"/>
      <c r="GW89" s="76"/>
      <c r="GX89" s="77"/>
      <c r="HC89" s="77"/>
      <c r="HH89" s="71"/>
      <c r="HI89" s="71"/>
      <c r="HJ89" s="71"/>
    </row>
    <row r="90" spans="1:220" ht="21.95" customHeight="1">
      <c r="A90" s="291" t="s">
        <v>1778</v>
      </c>
      <c r="B90" s="314"/>
      <c r="C90" s="314"/>
      <c r="D90" s="314"/>
      <c r="E90" s="314"/>
      <c r="F90" s="314"/>
      <c r="G90" s="314"/>
      <c r="H90" s="298"/>
      <c r="I90" s="319"/>
      <c r="J90" s="319"/>
      <c r="K90" s="319"/>
      <c r="L90" s="319"/>
      <c r="M90" s="319"/>
      <c r="N90" s="319"/>
      <c r="O90" s="319"/>
      <c r="P90" s="319"/>
      <c r="Q90" s="319"/>
      <c r="R90" s="319"/>
      <c r="S90" s="319"/>
      <c r="T90" s="319"/>
      <c r="U90" s="319"/>
      <c r="V90" s="481"/>
      <c r="W90" s="313" t="s">
        <v>1783</v>
      </c>
      <c r="X90" s="314"/>
      <c r="Y90" s="314"/>
      <c r="Z90" s="319"/>
      <c r="AA90" s="319"/>
      <c r="AB90" s="319"/>
      <c r="AC90" s="319"/>
      <c r="AD90" s="319"/>
      <c r="AE90" s="320"/>
      <c r="EZ90" s="74">
        <v>0.77</v>
      </c>
      <c r="GF90" s="77"/>
      <c r="GG90" s="76"/>
      <c r="GH90" s="76"/>
      <c r="GM90" s="76"/>
      <c r="GN90" s="76"/>
      <c r="GP90" s="77"/>
      <c r="GS90" s="76"/>
      <c r="GW90" s="76"/>
      <c r="GX90" s="77"/>
      <c r="HC90" s="77"/>
      <c r="HH90" s="71"/>
      <c r="HI90" s="71"/>
      <c r="HJ90" s="71"/>
    </row>
    <row r="91" spans="1:220" ht="21.95" customHeight="1">
      <c r="A91" s="291" t="s">
        <v>1779</v>
      </c>
      <c r="B91" s="314"/>
      <c r="C91" s="314"/>
      <c r="D91" s="314"/>
      <c r="E91" s="314"/>
      <c r="F91" s="314"/>
      <c r="G91" s="314"/>
      <c r="H91" s="491"/>
      <c r="I91" s="492"/>
      <c r="J91" s="492"/>
      <c r="K91" s="492"/>
      <c r="L91" s="492"/>
      <c r="M91" s="492"/>
      <c r="N91" s="492"/>
      <c r="O91" s="492"/>
      <c r="P91" s="492"/>
      <c r="Q91" s="492"/>
      <c r="R91" s="492"/>
      <c r="S91" s="492"/>
      <c r="T91" s="492"/>
      <c r="U91" s="492"/>
      <c r="V91" s="493"/>
      <c r="W91" s="482" t="s">
        <v>1785</v>
      </c>
      <c r="X91" s="483"/>
      <c r="Y91" s="483"/>
      <c r="Z91" s="483"/>
      <c r="AA91" s="155"/>
      <c r="AB91" s="484">
        <f>+SUM(Z87:AE90)</f>
        <v>0</v>
      </c>
      <c r="AC91" s="484"/>
      <c r="AD91" s="484"/>
      <c r="AE91" s="485"/>
      <c r="EG91" s="69"/>
      <c r="EH91" s="69"/>
      <c r="EI91" s="69"/>
      <c r="EJ91" s="69"/>
      <c r="EZ91" s="73">
        <v>0.8</v>
      </c>
      <c r="GF91" s="77"/>
      <c r="GG91" s="76"/>
      <c r="GH91" s="76"/>
      <c r="GM91" s="76"/>
      <c r="GN91" s="76"/>
      <c r="GP91" s="77"/>
      <c r="GS91" s="76"/>
      <c r="GW91" s="76"/>
      <c r="GX91" s="77"/>
      <c r="HC91" s="77"/>
      <c r="HH91" s="71"/>
      <c r="HI91" s="71"/>
      <c r="HJ91" s="71"/>
    </row>
    <row r="92" spans="1:220" ht="21.95" customHeight="1">
      <c r="A92" s="489" t="s">
        <v>344</v>
      </c>
      <c r="B92" s="490"/>
      <c r="C92" s="490"/>
      <c r="D92" s="490"/>
      <c r="E92" s="490"/>
      <c r="F92" s="490"/>
      <c r="G92" s="490"/>
      <c r="H92" s="486">
        <f>SUM(H87:V91)</f>
        <v>0</v>
      </c>
      <c r="I92" s="487"/>
      <c r="J92" s="487"/>
      <c r="K92" s="487"/>
      <c r="L92" s="487"/>
      <c r="M92" s="487"/>
      <c r="N92" s="487"/>
      <c r="O92" s="487"/>
      <c r="P92" s="487"/>
      <c r="Q92" s="487"/>
      <c r="R92" s="487"/>
      <c r="S92" s="487"/>
      <c r="T92" s="487"/>
      <c r="U92" s="487"/>
      <c r="V92" s="488"/>
      <c r="W92" s="478" t="s">
        <v>1784</v>
      </c>
      <c r="X92" s="478"/>
      <c r="Y92" s="478"/>
      <c r="Z92" s="478"/>
      <c r="AA92" s="156"/>
      <c r="AB92" s="479">
        <f>+H92-AB91</f>
        <v>0</v>
      </c>
      <c r="AC92" s="479"/>
      <c r="AD92" s="479"/>
      <c r="AE92" s="480"/>
      <c r="EZ92" s="74">
        <v>0.81</v>
      </c>
      <c r="GF92" s="77"/>
      <c r="GG92" s="76"/>
      <c r="GH92" s="76"/>
      <c r="GM92" s="76"/>
      <c r="GN92" s="76"/>
      <c r="GP92" s="77"/>
      <c r="GS92" s="76"/>
      <c r="GW92" s="76"/>
      <c r="GX92" s="77"/>
      <c r="HC92" s="77"/>
      <c r="HH92" s="71"/>
      <c r="HI92" s="71"/>
      <c r="HJ92" s="71"/>
    </row>
    <row r="93" spans="1:220" ht="15.75">
      <c r="A93" s="360" t="s">
        <v>1871</v>
      </c>
      <c r="B93" s="361"/>
      <c r="C93" s="361"/>
      <c r="D93" s="361"/>
      <c r="E93" s="361"/>
      <c r="F93" s="361"/>
      <c r="G93" s="361"/>
      <c r="H93" s="361"/>
      <c r="I93" s="361"/>
      <c r="J93" s="361"/>
      <c r="K93" s="361"/>
      <c r="L93" s="361"/>
      <c r="M93" s="361"/>
      <c r="N93" s="361"/>
      <c r="O93" s="361"/>
      <c r="P93" s="361"/>
      <c r="Q93" s="361"/>
      <c r="R93" s="361"/>
      <c r="S93" s="361"/>
      <c r="T93" s="361"/>
      <c r="U93" s="361"/>
      <c r="V93" s="361"/>
      <c r="W93" s="361"/>
      <c r="X93" s="361"/>
      <c r="Y93" s="361"/>
      <c r="Z93" s="361"/>
      <c r="AA93" s="361"/>
      <c r="AB93" s="361"/>
      <c r="AC93" s="361"/>
      <c r="AD93" s="361"/>
      <c r="AE93" s="361"/>
      <c r="DZ93" s="69"/>
      <c r="EA93" s="69"/>
      <c r="EB93" s="69"/>
      <c r="EC93" s="69"/>
      <c r="ED93" s="69"/>
      <c r="EE93" s="69"/>
      <c r="EK93" s="69"/>
      <c r="EL93" s="69"/>
      <c r="EM93" s="69"/>
      <c r="EN93" s="69"/>
      <c r="EO93" s="69"/>
      <c r="EP93" s="69"/>
      <c r="EZ93" s="74">
        <v>0.82</v>
      </c>
      <c r="FB93" s="69"/>
      <c r="FC93" s="69"/>
      <c r="GG93" s="76" t="s">
        <v>244</v>
      </c>
      <c r="GH93" s="76"/>
      <c r="GI93" s="76"/>
      <c r="GJ93" s="76"/>
      <c r="GK93" s="77" t="s">
        <v>465</v>
      </c>
      <c r="GL93" s="76"/>
      <c r="GM93" s="76"/>
      <c r="GN93" s="76" t="s">
        <v>244</v>
      </c>
      <c r="GS93" s="76" t="s">
        <v>244</v>
      </c>
      <c r="GT93" s="77" t="s">
        <v>466</v>
      </c>
      <c r="GW93" s="76">
        <v>4</v>
      </c>
      <c r="GX93" s="77" t="s">
        <v>467</v>
      </c>
      <c r="HB93" s="86" t="s">
        <v>244</v>
      </c>
      <c r="HC93" s="77" t="s">
        <v>468</v>
      </c>
      <c r="HE93" s="86">
        <v>4</v>
      </c>
      <c r="HF93" s="77" t="s">
        <v>469</v>
      </c>
      <c r="HH93" s="71"/>
      <c r="HI93" s="71"/>
      <c r="HJ93" s="71"/>
    </row>
    <row r="94" spans="1:220" ht="15.95" customHeight="1">
      <c r="A94" s="526" t="s">
        <v>470</v>
      </c>
      <c r="B94" s="237"/>
      <c r="C94" s="237"/>
      <c r="D94" s="237"/>
      <c r="E94" s="237"/>
      <c r="F94" s="237"/>
      <c r="G94" s="237"/>
      <c r="H94" s="237"/>
      <c r="I94" s="237"/>
      <c r="J94" s="237"/>
      <c r="K94" s="238"/>
      <c r="L94" s="521" t="s">
        <v>1851</v>
      </c>
      <c r="M94" s="237"/>
      <c r="N94" s="237"/>
      <c r="O94" s="237"/>
      <c r="P94" s="237"/>
      <c r="Q94" s="237"/>
      <c r="R94" s="238"/>
      <c r="S94" s="521" t="s">
        <v>471</v>
      </c>
      <c r="T94" s="237"/>
      <c r="U94" s="237"/>
      <c r="V94" s="237"/>
      <c r="W94" s="237"/>
      <c r="X94" s="238"/>
      <c r="Y94" s="521" t="s">
        <v>225</v>
      </c>
      <c r="Z94" s="237"/>
      <c r="AA94" s="237"/>
      <c r="AB94" s="238"/>
      <c r="AC94" s="527" t="s">
        <v>226</v>
      </c>
      <c r="AD94" s="528"/>
      <c r="AE94" s="467"/>
      <c r="AF94" s="69"/>
      <c r="AG94" s="69"/>
      <c r="AH94" s="69"/>
      <c r="AI94" s="69"/>
      <c r="AJ94" s="69"/>
      <c r="AK94" s="69"/>
      <c r="AL94" s="69"/>
      <c r="AM94" s="69"/>
      <c r="AN94" s="69"/>
      <c r="AO94" s="69"/>
      <c r="AP94" s="69"/>
      <c r="AQ94" s="69"/>
      <c r="AR94" s="69"/>
      <c r="AS94" s="69"/>
      <c r="AT94" s="69"/>
      <c r="AU94" s="69"/>
      <c r="AV94" s="69"/>
      <c r="AW94" s="69"/>
      <c r="AX94" s="69"/>
      <c r="AY94" s="69"/>
      <c r="AZ94" s="69"/>
      <c r="BA94" s="69"/>
      <c r="BB94" s="69"/>
      <c r="BC94" s="69"/>
      <c r="BD94" s="69"/>
      <c r="BE94" s="69"/>
      <c r="BF94" s="69"/>
      <c r="BG94" s="69"/>
      <c r="BH94" s="69"/>
      <c r="BI94" s="69"/>
      <c r="BJ94" s="69"/>
      <c r="BK94" s="69"/>
      <c r="BL94" s="69"/>
      <c r="BM94" s="69"/>
      <c r="BN94" s="69"/>
      <c r="BO94" s="69"/>
      <c r="BP94" s="69"/>
      <c r="BQ94" s="69"/>
      <c r="BR94" s="69"/>
      <c r="BS94" s="69"/>
      <c r="BT94" s="69"/>
      <c r="BU94" s="69"/>
      <c r="BV94" s="69"/>
      <c r="BW94" s="69"/>
      <c r="BX94" s="69"/>
      <c r="BY94" s="69"/>
      <c r="BZ94" s="69"/>
      <c r="CA94" s="69"/>
      <c r="CB94" s="69"/>
      <c r="CC94" s="69"/>
      <c r="CD94" s="69"/>
      <c r="CE94" s="69"/>
      <c r="CF94" s="69"/>
      <c r="CG94" s="69"/>
      <c r="CH94" s="69"/>
      <c r="CI94" s="69"/>
      <c r="CJ94" s="69"/>
      <c r="CK94" s="69"/>
      <c r="CL94" s="69"/>
      <c r="CM94" s="69"/>
      <c r="CN94" s="69"/>
      <c r="CO94" s="69"/>
      <c r="CP94" s="69"/>
      <c r="CQ94" s="69"/>
      <c r="CR94" s="69"/>
      <c r="CS94" s="69"/>
      <c r="CT94" s="69"/>
      <c r="CU94" s="69"/>
      <c r="CV94" s="69"/>
      <c r="CW94" s="69"/>
      <c r="CX94" s="69"/>
      <c r="CY94" s="69"/>
      <c r="CZ94" s="69"/>
      <c r="DA94" s="69"/>
      <c r="DB94" s="69"/>
      <c r="DC94" s="69"/>
      <c r="DD94" s="69"/>
      <c r="DE94" s="69"/>
      <c r="DF94" s="69"/>
      <c r="DG94" s="69"/>
      <c r="DH94" s="69"/>
      <c r="DI94" s="69"/>
      <c r="DJ94" s="69"/>
      <c r="DK94" s="69"/>
      <c r="DL94" s="69"/>
      <c r="DM94" s="69"/>
      <c r="DN94" s="69"/>
      <c r="DO94" s="69"/>
      <c r="DP94" s="69"/>
      <c r="DQ94" s="69"/>
      <c r="DR94" s="69"/>
      <c r="DS94" s="69"/>
      <c r="DT94" s="69"/>
      <c r="DU94" s="69"/>
      <c r="DV94" s="69"/>
      <c r="DW94" s="69"/>
      <c r="DX94" s="69"/>
      <c r="DY94" s="69"/>
      <c r="DZ94" s="71"/>
      <c r="EA94" s="71"/>
      <c r="EF94" s="69"/>
      <c r="EG94" s="69"/>
      <c r="EH94" s="69"/>
      <c r="EI94" s="69"/>
      <c r="EJ94" s="69"/>
      <c r="EQ94" s="69"/>
      <c r="ER94" s="69"/>
      <c r="ES94" s="69"/>
      <c r="ET94" s="69"/>
      <c r="EU94" s="69"/>
      <c r="EV94" s="69"/>
      <c r="EW94" s="69"/>
      <c r="EX94" s="69"/>
      <c r="EY94" s="69"/>
      <c r="EZ94" s="74">
        <v>0.44</v>
      </c>
      <c r="FA94" s="69"/>
      <c r="FD94" s="69"/>
      <c r="FE94" s="69"/>
      <c r="FF94" s="69"/>
      <c r="FG94" s="69"/>
      <c r="FH94" s="69"/>
      <c r="FI94" s="69"/>
      <c r="FJ94" s="69"/>
      <c r="FK94" s="69"/>
      <c r="FL94" s="69"/>
      <c r="FM94" s="69"/>
      <c r="FN94" s="69"/>
      <c r="FO94" s="69"/>
      <c r="FP94" s="69"/>
      <c r="FQ94" s="69"/>
      <c r="FR94" s="69"/>
      <c r="FS94" s="69"/>
      <c r="FT94" s="69"/>
      <c r="FU94" s="69"/>
      <c r="FV94" s="69"/>
      <c r="FW94" s="69"/>
      <c r="FX94" s="69"/>
      <c r="FY94" s="69"/>
      <c r="FZ94" s="69"/>
      <c r="GA94" s="69"/>
      <c r="GB94" s="69"/>
      <c r="GC94" s="69"/>
      <c r="GD94" s="69"/>
      <c r="GE94" s="69"/>
      <c r="GF94" s="77" t="s">
        <v>472</v>
      </c>
      <c r="GG94" s="75" t="s">
        <v>244</v>
      </c>
      <c r="GH94" s="75"/>
      <c r="GI94" s="75"/>
      <c r="GJ94" s="75"/>
      <c r="GK94" s="77" t="s">
        <v>473</v>
      </c>
      <c r="GL94" s="75"/>
      <c r="GM94" s="75"/>
      <c r="GN94" s="75" t="s">
        <v>244</v>
      </c>
      <c r="GO94" s="69"/>
      <c r="GP94" s="77" t="s">
        <v>474</v>
      </c>
      <c r="GQ94" s="69"/>
      <c r="GR94" s="69"/>
      <c r="GS94" s="75" t="s">
        <v>244</v>
      </c>
      <c r="GT94" s="77" t="s">
        <v>475</v>
      </c>
      <c r="GU94" s="69"/>
      <c r="GV94" s="69"/>
      <c r="GW94" s="75">
        <v>5</v>
      </c>
      <c r="GX94" s="77" t="s">
        <v>476</v>
      </c>
      <c r="GY94" s="69"/>
      <c r="GZ94" s="69"/>
      <c r="HA94" s="69"/>
      <c r="HB94" s="69" t="s">
        <v>244</v>
      </c>
      <c r="HC94" s="69"/>
      <c r="HD94" s="69"/>
      <c r="HE94" s="69">
        <v>5</v>
      </c>
      <c r="HF94" s="77" t="s">
        <v>477</v>
      </c>
      <c r="HG94" s="69"/>
      <c r="HH94" s="72"/>
      <c r="HI94" s="72"/>
      <c r="HJ94" s="72"/>
      <c r="HK94" s="69"/>
      <c r="HL94" s="69"/>
    </row>
    <row r="95" spans="1:220" ht="20.100000000000001" customHeight="1">
      <c r="A95" s="279"/>
      <c r="B95" s="280"/>
      <c r="C95" s="280"/>
      <c r="D95" s="280"/>
      <c r="E95" s="280"/>
      <c r="F95" s="280"/>
      <c r="G95" s="280"/>
      <c r="H95" s="280"/>
      <c r="I95" s="280"/>
      <c r="J95" s="280"/>
      <c r="K95" s="281"/>
      <c r="L95" s="529" t="s">
        <v>32</v>
      </c>
      <c r="M95" s="530"/>
      <c r="N95" s="216"/>
      <c r="O95" s="216"/>
      <c r="P95" s="216"/>
      <c r="Q95" s="216"/>
      <c r="R95" s="217"/>
      <c r="S95" s="279"/>
      <c r="T95" s="280"/>
      <c r="U95" s="280"/>
      <c r="V95" s="280"/>
      <c r="W95" s="280"/>
      <c r="X95" s="281"/>
      <c r="Y95" s="285"/>
      <c r="Z95" s="280"/>
      <c r="AA95" s="280"/>
      <c r="AB95" s="281"/>
      <c r="AC95" s="288"/>
      <c r="AD95" s="216"/>
      <c r="AE95" s="217"/>
      <c r="AF95" s="71"/>
      <c r="AG95" s="71"/>
      <c r="AH95" s="71"/>
      <c r="AI95" s="71"/>
      <c r="AJ95" s="71"/>
      <c r="AK95" s="71"/>
      <c r="AL95" s="71"/>
      <c r="AM95" s="71"/>
      <c r="AN95" s="71"/>
      <c r="AO95" s="71"/>
      <c r="AP95" s="71"/>
      <c r="AQ95" s="71"/>
      <c r="AR95" s="71"/>
      <c r="AS95" s="71"/>
      <c r="AT95" s="71"/>
      <c r="AU95" s="71"/>
      <c r="AV95" s="71"/>
      <c r="AW95" s="71"/>
      <c r="AX95" s="71"/>
      <c r="AY95" s="71"/>
      <c r="AZ95" s="71"/>
      <c r="BA95" s="71"/>
      <c r="BB95" s="71"/>
      <c r="BC95" s="71"/>
      <c r="BD95" s="71"/>
      <c r="BE95" s="71"/>
      <c r="BF95" s="71"/>
      <c r="BG95" s="71"/>
      <c r="BH95" s="71"/>
      <c r="BI95" s="71"/>
      <c r="BJ95" s="71"/>
      <c r="BK95" s="71"/>
      <c r="BL95" s="71"/>
      <c r="BM95" s="71"/>
      <c r="BN95" s="71"/>
      <c r="BO95" s="71"/>
      <c r="BP95" s="71"/>
      <c r="BQ95" s="71"/>
      <c r="BR95" s="71"/>
      <c r="BS95" s="71"/>
      <c r="BT95" s="71"/>
      <c r="BU95" s="71"/>
      <c r="BV95" s="71"/>
      <c r="BW95" s="71"/>
      <c r="BX95" s="71"/>
      <c r="BY95" s="71"/>
      <c r="BZ95" s="71"/>
      <c r="CA95" s="71"/>
      <c r="CB95" s="71"/>
      <c r="CC95" s="71"/>
      <c r="CD95" s="71"/>
      <c r="CE95" s="71"/>
      <c r="CF95" s="71"/>
      <c r="CG95" s="71"/>
      <c r="CH95" s="71"/>
      <c r="CI95" s="71"/>
      <c r="CJ95" s="71"/>
      <c r="CK95" s="71"/>
      <c r="CL95" s="71"/>
      <c r="CM95" s="71"/>
      <c r="CN95" s="71"/>
      <c r="CO95" s="71"/>
      <c r="CP95" s="71"/>
      <c r="CQ95" s="71"/>
      <c r="CR95" s="71"/>
      <c r="CS95" s="71"/>
      <c r="CT95" s="71"/>
      <c r="CU95" s="71"/>
      <c r="CV95" s="71"/>
      <c r="CW95" s="71"/>
      <c r="CX95" s="71"/>
      <c r="CY95" s="71"/>
      <c r="CZ95" s="71"/>
      <c r="DA95" s="71"/>
      <c r="DB95" s="71"/>
      <c r="DC95" s="71"/>
      <c r="DD95" s="71"/>
      <c r="DE95" s="71"/>
      <c r="DF95" s="71"/>
      <c r="DG95" s="71"/>
      <c r="DH95" s="71"/>
      <c r="DI95" s="71"/>
      <c r="DJ95" s="71"/>
      <c r="DK95" s="71"/>
      <c r="DL95" s="71"/>
      <c r="DM95" s="71"/>
      <c r="DN95" s="71"/>
      <c r="DO95" s="71"/>
      <c r="DP95" s="71"/>
      <c r="DQ95" s="71"/>
      <c r="DR95" s="71"/>
      <c r="DS95" s="71"/>
      <c r="DT95" s="71"/>
      <c r="DU95" s="71"/>
      <c r="DV95" s="71"/>
      <c r="DW95" s="71"/>
      <c r="DX95" s="71"/>
      <c r="DY95" s="71"/>
      <c r="EG95" s="71"/>
      <c r="EH95" s="71"/>
      <c r="EI95" s="71"/>
      <c r="EJ95" s="71"/>
      <c r="EZ95" s="74"/>
      <c r="FF95" s="71"/>
      <c r="FG95" s="71"/>
      <c r="FH95" s="71"/>
      <c r="FI95" s="71"/>
      <c r="FJ95" s="71"/>
      <c r="FK95" s="71"/>
      <c r="FL95" s="71"/>
      <c r="FM95" s="71"/>
      <c r="FN95" s="71"/>
      <c r="FO95" s="71"/>
      <c r="FP95" s="71"/>
      <c r="FQ95" s="71"/>
      <c r="FR95" s="71"/>
      <c r="FS95" s="71"/>
      <c r="FT95" s="71"/>
      <c r="FU95" s="71"/>
      <c r="FV95" s="71"/>
      <c r="FW95" s="71"/>
      <c r="FX95" s="71"/>
      <c r="FY95" s="71"/>
      <c r="FZ95" s="71"/>
      <c r="GA95" s="71"/>
      <c r="GB95" s="71"/>
      <c r="GC95" s="71"/>
      <c r="GD95" s="71"/>
      <c r="GE95" s="71"/>
      <c r="GF95" s="77" t="s">
        <v>478</v>
      </c>
      <c r="GG95" s="76" t="s">
        <v>244</v>
      </c>
      <c r="GH95" s="76"/>
      <c r="GI95" s="76"/>
      <c r="GJ95" s="76"/>
      <c r="GK95" s="77" t="s">
        <v>479</v>
      </c>
      <c r="GL95" s="76"/>
      <c r="GM95" s="76"/>
      <c r="GN95" s="76" t="s">
        <v>244</v>
      </c>
      <c r="GP95" s="71"/>
      <c r="GQ95" s="71"/>
      <c r="GR95" s="71"/>
      <c r="GS95" s="76" t="s">
        <v>244</v>
      </c>
      <c r="GW95" s="76">
        <v>6</v>
      </c>
      <c r="GX95" s="77" t="s">
        <v>480</v>
      </c>
      <c r="HB95" s="86" t="s">
        <v>244</v>
      </c>
      <c r="HC95" s="77" t="s">
        <v>481</v>
      </c>
      <c r="HE95" s="86">
        <v>6</v>
      </c>
      <c r="HF95" s="77" t="s">
        <v>482</v>
      </c>
      <c r="HH95" s="71"/>
      <c r="HI95" s="71"/>
      <c r="HJ95" s="71"/>
      <c r="HK95" s="71"/>
      <c r="HL95" s="71"/>
    </row>
    <row r="96" spans="1:220" ht="15.75">
      <c r="A96" s="273" t="s">
        <v>483</v>
      </c>
      <c r="B96" s="274"/>
      <c r="C96" s="274"/>
      <c r="D96" s="274"/>
      <c r="E96" s="274"/>
      <c r="F96" s="274"/>
      <c r="G96" s="274"/>
      <c r="H96" s="274"/>
      <c r="I96" s="274"/>
      <c r="J96" s="274"/>
      <c r="K96" s="274"/>
      <c r="L96" s="274"/>
      <c r="M96" s="274"/>
      <c r="N96" s="274"/>
      <c r="O96" s="274"/>
      <c r="P96" s="274"/>
      <c r="Q96" s="274"/>
      <c r="R96" s="274"/>
      <c r="S96" s="274"/>
      <c r="T96" s="274"/>
      <c r="U96" s="274"/>
      <c r="V96" s="274"/>
      <c r="W96" s="274"/>
      <c r="X96" s="274"/>
      <c r="Y96" s="274"/>
      <c r="Z96" s="274"/>
      <c r="AA96" s="274"/>
      <c r="AB96" s="274"/>
      <c r="AC96" s="274"/>
      <c r="AD96" s="274"/>
      <c r="AE96" s="275"/>
      <c r="DZ96" s="69"/>
      <c r="EA96" s="69"/>
      <c r="EB96" s="69"/>
      <c r="EC96" s="69"/>
      <c r="ED96" s="69"/>
      <c r="EE96" s="69"/>
      <c r="EG96" s="71"/>
      <c r="EH96" s="71"/>
      <c r="EI96" s="71"/>
      <c r="EJ96" s="71"/>
      <c r="EK96" s="69"/>
      <c r="EL96" s="69"/>
      <c r="EM96" s="69"/>
      <c r="EN96" s="69"/>
      <c r="EO96" s="69"/>
      <c r="EP96" s="69"/>
      <c r="EZ96" s="74"/>
      <c r="FB96" s="69"/>
      <c r="FC96" s="69"/>
      <c r="GF96" s="77" t="s">
        <v>484</v>
      </c>
      <c r="GG96" s="76" t="s">
        <v>244</v>
      </c>
      <c r="GH96" s="76"/>
      <c r="GI96" s="76"/>
      <c r="GJ96" s="76"/>
      <c r="GK96" s="77" t="s">
        <v>485</v>
      </c>
      <c r="GL96" s="76"/>
      <c r="GM96" s="76"/>
      <c r="GN96" s="76" t="s">
        <v>244</v>
      </c>
      <c r="GS96" s="76" t="s">
        <v>244</v>
      </c>
      <c r="GT96" s="77" t="s">
        <v>486</v>
      </c>
      <c r="GW96" s="76" t="s">
        <v>244</v>
      </c>
      <c r="GX96" s="77" t="s">
        <v>487</v>
      </c>
      <c r="HB96" s="86" t="s">
        <v>244</v>
      </c>
      <c r="HC96" s="77" t="s">
        <v>488</v>
      </c>
      <c r="HE96" s="86" t="s">
        <v>244</v>
      </c>
      <c r="HF96" s="77" t="s">
        <v>489</v>
      </c>
      <c r="HH96" s="71"/>
      <c r="HI96" s="71"/>
      <c r="HJ96" s="71"/>
    </row>
    <row r="97" spans="1:220" ht="15.95" customHeight="1">
      <c r="A97" s="209" t="s">
        <v>1833</v>
      </c>
      <c r="B97" s="210"/>
      <c r="C97" s="210"/>
      <c r="D97" s="210"/>
      <c r="E97" s="210"/>
      <c r="F97" s="210"/>
      <c r="G97" s="210"/>
      <c r="H97" s="210"/>
      <c r="I97" s="210"/>
      <c r="J97" s="210"/>
      <c r="K97" s="210"/>
      <c r="L97" s="222"/>
      <c r="M97" s="276" t="s">
        <v>1832</v>
      </c>
      <c r="N97" s="210"/>
      <c r="O97" s="210"/>
      <c r="P97" s="210"/>
      <c r="Q97" s="210"/>
      <c r="R97" s="210"/>
      <c r="S97" s="210"/>
      <c r="T97" s="210"/>
      <c r="U97" s="222"/>
      <c r="V97" s="276" t="s">
        <v>490</v>
      </c>
      <c r="W97" s="210"/>
      <c r="X97" s="210"/>
      <c r="Y97" s="222"/>
      <c r="Z97" s="276" t="s">
        <v>1834</v>
      </c>
      <c r="AA97" s="289"/>
      <c r="AB97" s="222"/>
      <c r="AC97" s="276" t="s">
        <v>1901</v>
      </c>
      <c r="AD97" s="289"/>
      <c r="AE97" s="324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69"/>
      <c r="CB97" s="69"/>
      <c r="CC97" s="69"/>
      <c r="CD97" s="69"/>
      <c r="CE97" s="69"/>
      <c r="CF97" s="69"/>
      <c r="CG97" s="69"/>
      <c r="CH97" s="69"/>
      <c r="CI97" s="69"/>
      <c r="CJ97" s="69"/>
      <c r="CK97" s="69"/>
      <c r="CL97" s="69"/>
      <c r="CM97" s="69"/>
      <c r="CN97" s="69"/>
      <c r="CO97" s="69"/>
      <c r="CP97" s="69"/>
      <c r="CQ97" s="69"/>
      <c r="CR97" s="69"/>
      <c r="CS97" s="69"/>
      <c r="CT97" s="69"/>
      <c r="CU97" s="69"/>
      <c r="CV97" s="69"/>
      <c r="CW97" s="69"/>
      <c r="CX97" s="69"/>
      <c r="CY97" s="69"/>
      <c r="CZ97" s="69"/>
      <c r="DA97" s="69"/>
      <c r="DB97" s="69"/>
      <c r="DC97" s="69"/>
      <c r="DD97" s="69"/>
      <c r="DE97" s="69"/>
      <c r="DF97" s="69"/>
      <c r="DG97" s="69"/>
      <c r="DH97" s="69"/>
      <c r="DI97" s="69"/>
      <c r="DJ97" s="69"/>
      <c r="DK97" s="69"/>
      <c r="DL97" s="69"/>
      <c r="DM97" s="69"/>
      <c r="DN97" s="69"/>
      <c r="DO97" s="69"/>
      <c r="DP97" s="69"/>
      <c r="DQ97" s="69"/>
      <c r="DR97" s="69"/>
      <c r="DS97" s="69"/>
      <c r="DT97" s="69"/>
      <c r="DU97" s="69"/>
      <c r="DV97" s="69"/>
      <c r="DW97" s="69"/>
      <c r="DX97" s="69"/>
      <c r="DY97" s="69"/>
      <c r="DZ97" s="71"/>
      <c r="EA97" s="71"/>
      <c r="EB97" s="71"/>
      <c r="EC97" s="71"/>
      <c r="ED97" s="71"/>
      <c r="EE97" s="71"/>
      <c r="EF97" s="69"/>
      <c r="EG97" s="72"/>
      <c r="EH97" s="72"/>
      <c r="EI97" s="72"/>
      <c r="EJ97" s="72"/>
      <c r="EK97" s="71"/>
      <c r="EL97" s="71"/>
      <c r="EM97" s="71"/>
      <c r="EN97" s="71"/>
      <c r="EO97" s="71"/>
      <c r="EP97" s="71"/>
      <c r="EQ97" s="69"/>
      <c r="ER97" s="69"/>
      <c r="ES97" s="69"/>
      <c r="ET97" s="69"/>
      <c r="EU97" s="69"/>
      <c r="EV97" s="69"/>
      <c r="EW97" s="69"/>
      <c r="EX97" s="69"/>
      <c r="EY97" s="69"/>
      <c r="EZ97" s="74"/>
      <c r="FA97" s="69"/>
      <c r="FB97" s="71"/>
      <c r="FC97" s="71"/>
      <c r="FD97" s="69"/>
      <c r="FE97" s="69"/>
      <c r="FF97" s="69"/>
      <c r="FG97" s="69"/>
      <c r="FH97" s="69"/>
      <c r="FI97" s="69"/>
      <c r="FJ97" s="69"/>
      <c r="FK97" s="69"/>
      <c r="FL97" s="69"/>
      <c r="FM97" s="69"/>
      <c r="FN97" s="69"/>
      <c r="FO97" s="69"/>
      <c r="FP97" s="69"/>
      <c r="FQ97" s="69"/>
      <c r="FR97" s="69"/>
      <c r="FS97" s="69"/>
      <c r="FT97" s="69"/>
      <c r="FU97" s="69"/>
      <c r="FV97" s="69"/>
      <c r="FW97" s="69"/>
      <c r="FX97" s="69"/>
      <c r="FY97" s="69"/>
      <c r="FZ97" s="69"/>
      <c r="GA97" s="69"/>
      <c r="GB97" s="69"/>
      <c r="GC97" s="69"/>
      <c r="GD97" s="69"/>
      <c r="GE97" s="69"/>
      <c r="GF97" s="77" t="s">
        <v>491</v>
      </c>
      <c r="GG97" s="75" t="s">
        <v>244</v>
      </c>
      <c r="GH97" s="75"/>
      <c r="GI97" s="75"/>
      <c r="GJ97" s="75"/>
      <c r="GK97" s="77" t="s">
        <v>492</v>
      </c>
      <c r="GL97" s="75"/>
      <c r="GM97" s="75"/>
      <c r="GN97" s="75" t="s">
        <v>244</v>
      </c>
      <c r="GO97" s="69"/>
      <c r="GP97" s="77" t="s">
        <v>493</v>
      </c>
      <c r="GQ97" s="69"/>
      <c r="GR97" s="69"/>
      <c r="GS97" s="75" t="s">
        <v>244</v>
      </c>
      <c r="GT97" s="77" t="s">
        <v>494</v>
      </c>
      <c r="GU97" s="69"/>
      <c r="GV97" s="69"/>
      <c r="GW97" s="75" t="s">
        <v>244</v>
      </c>
      <c r="GX97" s="77" t="s">
        <v>495</v>
      </c>
      <c r="GY97" s="69"/>
      <c r="GZ97" s="69"/>
      <c r="HA97" s="69"/>
      <c r="HB97" s="69" t="s">
        <v>244</v>
      </c>
      <c r="HC97" s="77" t="s">
        <v>496</v>
      </c>
      <c r="HD97" s="69"/>
      <c r="HE97" s="69" t="s">
        <v>244</v>
      </c>
      <c r="HF97" s="77" t="s">
        <v>497</v>
      </c>
      <c r="HG97" s="69"/>
      <c r="HH97" s="72"/>
      <c r="HI97" s="72"/>
      <c r="HJ97" s="72"/>
      <c r="HK97" s="69"/>
      <c r="HL97" s="69"/>
    </row>
    <row r="98" spans="1:220" ht="20.100000000000001" customHeight="1">
      <c r="A98" s="279"/>
      <c r="B98" s="280"/>
      <c r="C98" s="280"/>
      <c r="D98" s="280"/>
      <c r="E98" s="280"/>
      <c r="F98" s="280"/>
      <c r="G98" s="280"/>
      <c r="H98" s="280"/>
      <c r="I98" s="280"/>
      <c r="J98" s="280"/>
      <c r="K98" s="280"/>
      <c r="L98" s="281"/>
      <c r="M98" s="282"/>
      <c r="N98" s="280"/>
      <c r="O98" s="280"/>
      <c r="P98" s="280"/>
      <c r="Q98" s="280"/>
      <c r="R98" s="280"/>
      <c r="S98" s="280"/>
      <c r="T98" s="280"/>
      <c r="U98" s="281"/>
      <c r="V98" s="285"/>
      <c r="W98" s="280"/>
      <c r="X98" s="280"/>
      <c r="Y98" s="281"/>
      <c r="Z98" s="286"/>
      <c r="AA98" s="287"/>
      <c r="AB98" s="281"/>
      <c r="AC98" s="288"/>
      <c r="AD98" s="216"/>
      <c r="AE98" s="217"/>
      <c r="AF98" s="71"/>
      <c r="AG98" s="71"/>
      <c r="AH98" s="71"/>
      <c r="AI98" s="71"/>
      <c r="AJ98" s="71"/>
      <c r="AK98" s="71"/>
      <c r="AL98" s="71"/>
      <c r="AM98" s="71"/>
      <c r="AN98" s="71"/>
      <c r="AO98" s="71"/>
      <c r="AP98" s="71"/>
      <c r="AQ98" s="71"/>
      <c r="AR98" s="71"/>
      <c r="AS98" s="71"/>
      <c r="AT98" s="71"/>
      <c r="AU98" s="71"/>
      <c r="AV98" s="71"/>
      <c r="AW98" s="71"/>
      <c r="AX98" s="71"/>
      <c r="AY98" s="71"/>
      <c r="AZ98" s="71"/>
      <c r="BA98" s="71"/>
      <c r="BB98" s="71"/>
      <c r="BC98" s="71"/>
      <c r="BD98" s="71"/>
      <c r="BE98" s="71"/>
      <c r="BF98" s="71"/>
      <c r="BG98" s="71"/>
      <c r="BH98" s="71"/>
      <c r="BI98" s="71"/>
      <c r="BJ98" s="71"/>
      <c r="BK98" s="71"/>
      <c r="BL98" s="71"/>
      <c r="BM98" s="71"/>
      <c r="BN98" s="71"/>
      <c r="BO98" s="71"/>
      <c r="BP98" s="71"/>
      <c r="BQ98" s="71"/>
      <c r="BR98" s="71"/>
      <c r="BS98" s="71"/>
      <c r="BT98" s="71"/>
      <c r="BU98" s="71"/>
      <c r="BV98" s="71"/>
      <c r="BW98" s="71"/>
      <c r="BX98" s="71"/>
      <c r="BY98" s="71"/>
      <c r="BZ98" s="71"/>
      <c r="CA98" s="71"/>
      <c r="CB98" s="71"/>
      <c r="CC98" s="71"/>
      <c r="CD98" s="71"/>
      <c r="CE98" s="71"/>
      <c r="CF98" s="71"/>
      <c r="CG98" s="71"/>
      <c r="CH98" s="71"/>
      <c r="CI98" s="71"/>
      <c r="CJ98" s="71"/>
      <c r="CK98" s="71"/>
      <c r="CL98" s="71"/>
      <c r="CM98" s="71"/>
      <c r="CN98" s="71"/>
      <c r="CO98" s="71"/>
      <c r="CP98" s="71"/>
      <c r="CQ98" s="71"/>
      <c r="CR98" s="71"/>
      <c r="CS98" s="71"/>
      <c r="CT98" s="71"/>
      <c r="CU98" s="71"/>
      <c r="CV98" s="71"/>
      <c r="CW98" s="71"/>
      <c r="CX98" s="71"/>
      <c r="CY98" s="71"/>
      <c r="CZ98" s="71"/>
      <c r="DA98" s="71"/>
      <c r="DB98" s="71"/>
      <c r="DC98" s="71"/>
      <c r="DD98" s="71"/>
      <c r="DE98" s="71"/>
      <c r="DF98" s="71"/>
      <c r="DG98" s="71"/>
      <c r="DH98" s="71"/>
      <c r="DI98" s="71"/>
      <c r="DJ98" s="71"/>
      <c r="DK98" s="71"/>
      <c r="DL98" s="71"/>
      <c r="DM98" s="71"/>
      <c r="DN98" s="71"/>
      <c r="DO98" s="71"/>
      <c r="DP98" s="71"/>
      <c r="DQ98" s="71"/>
      <c r="DR98" s="71"/>
      <c r="DS98" s="71"/>
      <c r="DT98" s="71"/>
      <c r="DU98" s="71"/>
      <c r="DV98" s="71"/>
      <c r="DW98" s="71"/>
      <c r="DX98" s="71"/>
      <c r="DY98" s="71"/>
      <c r="EB98" s="71"/>
      <c r="EC98" s="71"/>
      <c r="ED98" s="71"/>
      <c r="EE98" s="71"/>
      <c r="EF98" s="71"/>
      <c r="EG98" s="72"/>
      <c r="EH98" s="72"/>
      <c r="EI98" s="72"/>
      <c r="EJ98" s="72"/>
      <c r="EK98" s="71"/>
      <c r="EL98" s="71"/>
      <c r="EM98" s="71"/>
      <c r="EN98" s="71"/>
      <c r="EO98" s="71"/>
      <c r="EP98" s="71"/>
      <c r="EQ98" s="71"/>
      <c r="ER98" s="71"/>
      <c r="ES98" s="71"/>
      <c r="ET98" s="71"/>
      <c r="EU98" s="71"/>
      <c r="EV98" s="71"/>
      <c r="EW98" s="71"/>
      <c r="EX98" s="71"/>
      <c r="EY98" s="71"/>
      <c r="EZ98" s="74"/>
      <c r="FA98" s="71"/>
      <c r="FB98" s="71"/>
      <c r="FC98" s="71"/>
      <c r="FD98" s="71"/>
      <c r="FE98" s="71"/>
      <c r="FF98" s="71"/>
      <c r="FG98" s="71"/>
      <c r="FH98" s="71"/>
      <c r="FI98" s="71"/>
      <c r="FJ98" s="71"/>
      <c r="FK98" s="71"/>
      <c r="FL98" s="71"/>
      <c r="FM98" s="71"/>
      <c r="FN98" s="71"/>
      <c r="FO98" s="71"/>
      <c r="FP98" s="71"/>
      <c r="FQ98" s="71"/>
      <c r="FR98" s="71"/>
      <c r="FS98" s="71"/>
      <c r="FT98" s="71"/>
      <c r="FU98" s="71"/>
      <c r="FV98" s="71"/>
      <c r="FW98" s="71"/>
      <c r="FX98" s="71"/>
      <c r="FY98" s="71"/>
      <c r="FZ98" s="71"/>
      <c r="GA98" s="71"/>
      <c r="GB98" s="71"/>
      <c r="GC98" s="71"/>
      <c r="GD98" s="71"/>
      <c r="GE98" s="71"/>
      <c r="GF98" s="77" t="s">
        <v>498</v>
      </c>
      <c r="GG98" s="76" t="s">
        <v>244</v>
      </c>
      <c r="GH98" s="76"/>
      <c r="GI98" s="76"/>
      <c r="GJ98" s="76"/>
      <c r="GK98" s="77" t="s">
        <v>499</v>
      </c>
      <c r="GL98" s="76"/>
      <c r="GM98" s="76"/>
      <c r="GN98" s="76" t="s">
        <v>244</v>
      </c>
      <c r="GP98" s="77" t="s">
        <v>500</v>
      </c>
      <c r="GS98" s="76" t="s">
        <v>244</v>
      </c>
      <c r="GT98" s="77" t="s">
        <v>501</v>
      </c>
      <c r="GW98" s="76" t="s">
        <v>244</v>
      </c>
      <c r="HB98" s="86" t="s">
        <v>244</v>
      </c>
      <c r="HC98" s="77" t="s">
        <v>502</v>
      </c>
      <c r="HE98" s="86" t="s">
        <v>244</v>
      </c>
      <c r="HH98" s="71"/>
      <c r="HI98" s="71"/>
      <c r="HJ98" s="71"/>
      <c r="HK98" s="71"/>
      <c r="HL98" s="71"/>
    </row>
    <row r="99" spans="1:220" ht="15.75">
      <c r="A99" s="273" t="s">
        <v>503</v>
      </c>
      <c r="B99" s="274"/>
      <c r="C99" s="274"/>
      <c r="D99" s="274"/>
      <c r="E99" s="274"/>
      <c r="F99" s="274"/>
      <c r="G99" s="274"/>
      <c r="H99" s="274"/>
      <c r="I99" s="274"/>
      <c r="J99" s="274"/>
      <c r="K99" s="274"/>
      <c r="L99" s="274"/>
      <c r="M99" s="274"/>
      <c r="N99" s="274"/>
      <c r="O99" s="274"/>
      <c r="P99" s="274"/>
      <c r="Q99" s="274"/>
      <c r="R99" s="274"/>
      <c r="S99" s="274"/>
      <c r="T99" s="274"/>
      <c r="U99" s="274"/>
      <c r="V99" s="274"/>
      <c r="W99" s="274"/>
      <c r="X99" s="274"/>
      <c r="Y99" s="274"/>
      <c r="Z99" s="274"/>
      <c r="AA99" s="274"/>
      <c r="AB99" s="274"/>
      <c r="AC99" s="274"/>
      <c r="AD99" s="274"/>
      <c r="AE99" s="275"/>
      <c r="DZ99" s="72"/>
      <c r="EA99" s="72"/>
      <c r="EB99" s="72"/>
      <c r="EC99" s="72"/>
      <c r="ED99" s="72"/>
      <c r="EE99" s="72"/>
      <c r="EF99" s="71"/>
      <c r="EG99" s="72"/>
      <c r="EH99" s="72"/>
      <c r="EI99" s="72"/>
      <c r="EJ99" s="72"/>
      <c r="EK99" s="72"/>
      <c r="EL99" s="72"/>
      <c r="EM99" s="72"/>
      <c r="EN99" s="72"/>
      <c r="EO99" s="72"/>
      <c r="EP99" s="72"/>
      <c r="EQ99" s="71"/>
      <c r="ER99" s="71"/>
      <c r="ES99" s="71"/>
      <c r="ET99" s="71"/>
      <c r="EU99" s="71"/>
      <c r="EV99" s="71"/>
      <c r="EW99" s="71"/>
      <c r="EX99" s="71"/>
      <c r="EY99" s="71"/>
      <c r="EZ99" s="74"/>
      <c r="FA99" s="71"/>
      <c r="FB99" s="72"/>
      <c r="FC99" s="72"/>
      <c r="FD99" s="71"/>
      <c r="FE99" s="71"/>
      <c r="GF99" s="77" t="s">
        <v>504</v>
      </c>
      <c r="GG99" s="76" t="s">
        <v>244</v>
      </c>
      <c r="GH99" s="76"/>
      <c r="GI99" s="76"/>
      <c r="GJ99" s="76"/>
      <c r="GK99" s="77" t="s">
        <v>505</v>
      </c>
      <c r="GL99" s="76"/>
      <c r="GM99" s="76"/>
      <c r="GN99" s="76" t="s">
        <v>244</v>
      </c>
      <c r="GP99" s="77" t="s">
        <v>506</v>
      </c>
      <c r="GS99" s="76" t="s">
        <v>244</v>
      </c>
      <c r="GW99" s="76" t="s">
        <v>244</v>
      </c>
      <c r="HB99" s="86" t="s">
        <v>244</v>
      </c>
      <c r="HE99" s="86" t="s">
        <v>244</v>
      </c>
      <c r="HF99" s="77" t="s">
        <v>507</v>
      </c>
      <c r="HH99" s="71"/>
      <c r="HI99" s="71"/>
      <c r="HJ99" s="71"/>
    </row>
    <row r="100" spans="1:220" ht="15.95" customHeight="1">
      <c r="A100" s="168" t="s">
        <v>1796</v>
      </c>
      <c r="B100" s="169"/>
      <c r="C100" s="169"/>
      <c r="D100" s="169"/>
      <c r="E100" s="169"/>
      <c r="F100" s="169"/>
      <c r="G100" s="169"/>
      <c r="H100" s="169"/>
      <c r="I100" s="169"/>
      <c r="J100" s="169"/>
      <c r="K100" s="169"/>
      <c r="L100" s="283"/>
      <c r="M100" s="283"/>
      <c r="N100" s="283"/>
      <c r="O100" s="283"/>
      <c r="P100" s="283"/>
      <c r="Q100" s="283"/>
      <c r="R100" s="283"/>
      <c r="S100" s="283"/>
      <c r="T100" s="283"/>
      <c r="U100" s="283"/>
      <c r="V100" s="283"/>
      <c r="W100" s="283"/>
      <c r="X100" s="283"/>
      <c r="Y100" s="283"/>
      <c r="Z100" s="283"/>
      <c r="AA100" s="283"/>
      <c r="AB100" s="283"/>
      <c r="AC100" s="283"/>
      <c r="AD100" s="283"/>
      <c r="AE100" s="284"/>
      <c r="AF100" s="72"/>
      <c r="AG100" s="72"/>
      <c r="AH100" s="72"/>
      <c r="AI100" s="72"/>
      <c r="AJ100" s="72"/>
      <c r="AK100" s="72"/>
      <c r="AL100" s="72"/>
      <c r="AM100" s="72"/>
      <c r="AN100" s="72"/>
      <c r="AO100" s="72"/>
      <c r="AP100" s="72"/>
      <c r="AQ100" s="72"/>
      <c r="AR100" s="72"/>
      <c r="AS100" s="72"/>
      <c r="AT100" s="72"/>
      <c r="AU100" s="72"/>
      <c r="AV100" s="72"/>
      <c r="AW100" s="72"/>
      <c r="AX100" s="72"/>
      <c r="AY100" s="72"/>
      <c r="AZ100" s="72"/>
      <c r="BA100" s="72"/>
      <c r="BB100" s="72"/>
      <c r="BC100" s="72"/>
      <c r="BD100" s="72"/>
      <c r="BE100" s="72"/>
      <c r="BF100" s="72"/>
      <c r="BG100" s="72"/>
      <c r="BH100" s="72"/>
      <c r="BI100" s="72"/>
      <c r="BJ100" s="72"/>
      <c r="BK100" s="72"/>
      <c r="BL100" s="72"/>
      <c r="BM100" s="72"/>
      <c r="BN100" s="72"/>
      <c r="BO100" s="72"/>
      <c r="BP100" s="72"/>
      <c r="BQ100" s="72"/>
      <c r="BR100" s="72"/>
      <c r="BS100" s="72"/>
      <c r="BT100" s="72"/>
      <c r="BU100" s="72"/>
      <c r="BV100" s="72"/>
      <c r="BW100" s="72"/>
      <c r="BX100" s="72"/>
      <c r="BY100" s="72"/>
      <c r="BZ100" s="72"/>
      <c r="CA100" s="72"/>
      <c r="CB100" s="72"/>
      <c r="CC100" s="72"/>
      <c r="CD100" s="72"/>
      <c r="CE100" s="72"/>
      <c r="CF100" s="72"/>
      <c r="CG100" s="72"/>
      <c r="CH100" s="72"/>
      <c r="CI100" s="72"/>
      <c r="CJ100" s="72"/>
      <c r="CK100" s="72"/>
      <c r="CL100" s="72"/>
      <c r="CM100" s="72"/>
      <c r="CN100" s="72"/>
      <c r="CO100" s="72"/>
      <c r="CP100" s="72"/>
      <c r="CQ100" s="72"/>
      <c r="CR100" s="72"/>
      <c r="CS100" s="72"/>
      <c r="CT100" s="72"/>
      <c r="CU100" s="72"/>
      <c r="CV100" s="72"/>
      <c r="CW100" s="72"/>
      <c r="CX100" s="72"/>
      <c r="CY100" s="72"/>
      <c r="CZ100" s="72"/>
      <c r="DA100" s="72"/>
      <c r="DB100" s="72"/>
      <c r="DC100" s="72"/>
      <c r="DD100" s="72"/>
      <c r="DE100" s="72"/>
      <c r="DF100" s="72"/>
      <c r="DG100" s="72"/>
      <c r="DH100" s="72"/>
      <c r="DI100" s="72"/>
      <c r="DJ100" s="72"/>
      <c r="DK100" s="72"/>
      <c r="DL100" s="72"/>
      <c r="DM100" s="72"/>
      <c r="DN100" s="72"/>
      <c r="DO100" s="72"/>
      <c r="DP100" s="72"/>
      <c r="DQ100" s="72"/>
      <c r="DR100" s="72"/>
      <c r="DS100" s="72"/>
      <c r="DT100" s="72"/>
      <c r="DU100" s="72"/>
      <c r="DV100" s="72"/>
      <c r="DW100" s="72"/>
      <c r="DX100" s="72"/>
      <c r="DY100" s="72"/>
      <c r="DZ100" s="72"/>
      <c r="EA100" s="72"/>
      <c r="EB100" s="72"/>
      <c r="EC100" s="72"/>
      <c r="ED100" s="72"/>
      <c r="EE100" s="72"/>
      <c r="EF100" s="72"/>
      <c r="EG100" s="71"/>
      <c r="EH100" s="71"/>
      <c r="EI100" s="71"/>
      <c r="EJ100" s="71"/>
      <c r="EK100" s="72"/>
      <c r="EL100" s="72"/>
      <c r="EM100" s="72"/>
      <c r="EN100" s="72"/>
      <c r="EO100" s="72"/>
      <c r="EP100" s="72"/>
      <c r="EQ100" s="72"/>
      <c r="ER100" s="72"/>
      <c r="ES100" s="72"/>
      <c r="ET100" s="72"/>
      <c r="EU100" s="72"/>
      <c r="EV100" s="72"/>
      <c r="EW100" s="72"/>
      <c r="EX100" s="72"/>
      <c r="EY100" s="72"/>
      <c r="EZ100" s="74"/>
      <c r="FA100" s="72"/>
      <c r="FB100" s="72"/>
      <c r="FC100" s="72"/>
      <c r="FD100" s="72"/>
      <c r="FE100" s="72"/>
      <c r="FF100" s="72"/>
      <c r="FG100" s="72"/>
      <c r="FH100" s="72"/>
      <c r="FI100" s="72"/>
      <c r="FJ100" s="72"/>
      <c r="FK100" s="72"/>
      <c r="FL100" s="72"/>
      <c r="FM100" s="72"/>
      <c r="FN100" s="72"/>
      <c r="FO100" s="72"/>
      <c r="FP100" s="72"/>
      <c r="FQ100" s="72"/>
      <c r="FR100" s="72"/>
      <c r="FS100" s="72"/>
      <c r="FT100" s="72"/>
      <c r="FU100" s="72"/>
      <c r="FV100" s="72"/>
      <c r="FW100" s="72"/>
      <c r="FX100" s="72"/>
      <c r="FY100" s="72"/>
      <c r="FZ100" s="72"/>
      <c r="GA100" s="72"/>
      <c r="GB100" s="72"/>
      <c r="GC100" s="72"/>
      <c r="GD100" s="72"/>
      <c r="GE100" s="72"/>
      <c r="GF100" s="69"/>
      <c r="GG100" s="75" t="s">
        <v>244</v>
      </c>
      <c r="GH100" s="75"/>
      <c r="GI100" s="75"/>
      <c r="GJ100" s="75"/>
      <c r="GK100" s="77" t="s">
        <v>508</v>
      </c>
      <c r="GL100" s="75"/>
      <c r="GM100" s="75"/>
      <c r="GN100" s="75" t="s">
        <v>244</v>
      </c>
      <c r="GO100" s="69"/>
      <c r="GP100" s="77" t="s">
        <v>509</v>
      </c>
      <c r="GQ100" s="69"/>
      <c r="GR100" s="69"/>
      <c r="GS100" s="75" t="s">
        <v>244</v>
      </c>
      <c r="GT100" s="77" t="s">
        <v>510</v>
      </c>
      <c r="GU100" s="69"/>
      <c r="GV100" s="69"/>
      <c r="GW100" s="75" t="s">
        <v>244</v>
      </c>
      <c r="GX100" s="77" t="s">
        <v>511</v>
      </c>
      <c r="GY100" s="69"/>
      <c r="GZ100" s="69"/>
      <c r="HA100" s="69"/>
      <c r="HB100" s="69" t="s">
        <v>244</v>
      </c>
      <c r="HC100" s="77" t="s">
        <v>512</v>
      </c>
      <c r="HD100" s="69"/>
      <c r="HE100" s="69" t="s">
        <v>244</v>
      </c>
      <c r="HF100" s="69"/>
      <c r="HG100" s="69"/>
      <c r="HH100" s="72"/>
      <c r="HI100" s="72"/>
      <c r="HJ100" s="72"/>
      <c r="HK100" s="72"/>
      <c r="HL100" s="72"/>
    </row>
    <row r="101" spans="1:220" ht="20.100000000000001" customHeight="1">
      <c r="A101" s="233"/>
      <c r="B101" s="277"/>
      <c r="C101" s="277"/>
      <c r="D101" s="277"/>
      <c r="E101" s="277"/>
      <c r="F101" s="277"/>
      <c r="G101" s="277"/>
      <c r="H101" s="277"/>
      <c r="I101" s="277"/>
      <c r="J101" s="277"/>
      <c r="K101" s="277"/>
      <c r="L101" s="277"/>
      <c r="M101" s="277"/>
      <c r="N101" s="277"/>
      <c r="O101" s="277"/>
      <c r="P101" s="277"/>
      <c r="Q101" s="277"/>
      <c r="R101" s="277"/>
      <c r="S101" s="277"/>
      <c r="T101" s="277"/>
      <c r="U101" s="277"/>
      <c r="V101" s="277"/>
      <c r="W101" s="277"/>
      <c r="X101" s="277"/>
      <c r="Y101" s="277"/>
      <c r="Z101" s="277"/>
      <c r="AA101" s="277"/>
      <c r="AB101" s="277"/>
      <c r="AC101" s="277"/>
      <c r="AD101" s="277"/>
      <c r="AE101" s="278"/>
      <c r="AF101" s="72"/>
      <c r="AG101" s="72"/>
      <c r="AH101" s="72"/>
      <c r="AI101" s="72"/>
      <c r="AJ101" s="72"/>
      <c r="AK101" s="72"/>
      <c r="AL101" s="72"/>
      <c r="AM101" s="72"/>
      <c r="AN101" s="72"/>
      <c r="AO101" s="72"/>
      <c r="AP101" s="72"/>
      <c r="AQ101" s="72"/>
      <c r="AR101" s="72"/>
      <c r="AS101" s="72"/>
      <c r="AT101" s="72"/>
      <c r="AU101" s="72"/>
      <c r="AV101" s="72"/>
      <c r="AW101" s="72"/>
      <c r="AX101" s="72"/>
      <c r="AY101" s="72"/>
      <c r="AZ101" s="72"/>
      <c r="BA101" s="72"/>
      <c r="BB101" s="72"/>
      <c r="BC101" s="72"/>
      <c r="BD101" s="72"/>
      <c r="BE101" s="72"/>
      <c r="BF101" s="72"/>
      <c r="BG101" s="72"/>
      <c r="BH101" s="72"/>
      <c r="BI101" s="72"/>
      <c r="BJ101" s="72"/>
      <c r="BK101" s="72"/>
      <c r="BL101" s="72"/>
      <c r="BM101" s="72"/>
      <c r="BN101" s="72"/>
      <c r="BO101" s="72"/>
      <c r="BP101" s="72"/>
      <c r="BQ101" s="72"/>
      <c r="BR101" s="72"/>
      <c r="BS101" s="72"/>
      <c r="BT101" s="72"/>
      <c r="BU101" s="72"/>
      <c r="BV101" s="72"/>
      <c r="BW101" s="72"/>
      <c r="BX101" s="72"/>
      <c r="BY101" s="72"/>
      <c r="BZ101" s="72"/>
      <c r="CA101" s="72"/>
      <c r="CB101" s="72"/>
      <c r="CC101" s="72"/>
      <c r="CD101" s="72"/>
      <c r="CE101" s="72"/>
      <c r="CF101" s="72"/>
      <c r="CG101" s="72"/>
      <c r="CH101" s="72"/>
      <c r="CI101" s="72"/>
      <c r="CJ101" s="72"/>
      <c r="CK101" s="72"/>
      <c r="CL101" s="72"/>
      <c r="CM101" s="72"/>
      <c r="CN101" s="72"/>
      <c r="CO101" s="72"/>
      <c r="CP101" s="72"/>
      <c r="CQ101" s="72"/>
      <c r="CR101" s="72"/>
      <c r="CS101" s="72"/>
      <c r="CT101" s="72"/>
      <c r="CU101" s="72"/>
      <c r="CV101" s="72"/>
      <c r="CW101" s="72"/>
      <c r="CX101" s="72"/>
      <c r="CY101" s="72"/>
      <c r="CZ101" s="72"/>
      <c r="DA101" s="72"/>
      <c r="DB101" s="72"/>
      <c r="DC101" s="72"/>
      <c r="DD101" s="72"/>
      <c r="DE101" s="72"/>
      <c r="DF101" s="72"/>
      <c r="DG101" s="72"/>
      <c r="DH101" s="72"/>
      <c r="DI101" s="72"/>
      <c r="DJ101" s="72"/>
      <c r="DK101" s="72"/>
      <c r="DL101" s="72"/>
      <c r="DM101" s="72"/>
      <c r="DN101" s="72"/>
      <c r="DO101" s="72"/>
      <c r="DP101" s="72"/>
      <c r="DQ101" s="72"/>
      <c r="DR101" s="72"/>
      <c r="DS101" s="72"/>
      <c r="DT101" s="72"/>
      <c r="DU101" s="72"/>
      <c r="DV101" s="72"/>
      <c r="DW101" s="72"/>
      <c r="DX101" s="72"/>
      <c r="DY101" s="72"/>
      <c r="DZ101" s="72"/>
      <c r="EA101" s="72"/>
      <c r="EB101" s="72"/>
      <c r="EC101" s="72"/>
      <c r="ED101" s="72"/>
      <c r="EE101" s="72"/>
      <c r="EF101" s="72"/>
      <c r="EG101" s="72"/>
      <c r="EH101" s="72"/>
      <c r="EI101" s="72"/>
      <c r="EJ101" s="72"/>
      <c r="EK101" s="72"/>
      <c r="EL101" s="72"/>
      <c r="EM101" s="72"/>
      <c r="EN101" s="72"/>
      <c r="EO101" s="72"/>
      <c r="EP101" s="72"/>
      <c r="EQ101" s="72"/>
      <c r="ER101" s="72"/>
      <c r="ES101" s="72"/>
      <c r="ET101" s="72"/>
      <c r="EU101" s="72"/>
      <c r="EV101" s="72"/>
      <c r="EW101" s="72"/>
      <c r="EX101" s="72"/>
      <c r="EY101" s="72"/>
      <c r="FA101" s="72"/>
      <c r="FB101" s="72"/>
      <c r="FC101" s="72"/>
      <c r="FD101" s="72"/>
      <c r="FE101" s="72"/>
      <c r="FF101" s="72"/>
      <c r="FG101" s="72"/>
      <c r="FH101" s="72"/>
      <c r="FI101" s="72"/>
      <c r="FJ101" s="72"/>
      <c r="FK101" s="72"/>
      <c r="FL101" s="72"/>
      <c r="FM101" s="72"/>
      <c r="FN101" s="72"/>
      <c r="FO101" s="72"/>
      <c r="FP101" s="72"/>
      <c r="FQ101" s="72"/>
      <c r="FR101" s="72"/>
      <c r="FS101" s="72"/>
      <c r="FT101" s="72"/>
      <c r="FU101" s="72"/>
      <c r="FV101" s="72"/>
      <c r="FW101" s="72"/>
      <c r="FX101" s="72"/>
      <c r="FY101" s="72"/>
      <c r="FZ101" s="72"/>
      <c r="GA101" s="72"/>
      <c r="GB101" s="72"/>
      <c r="GC101" s="72"/>
      <c r="GD101" s="72"/>
      <c r="GE101" s="72"/>
      <c r="GF101" s="69"/>
      <c r="GG101" s="75"/>
      <c r="GH101" s="75"/>
      <c r="GI101" s="75"/>
      <c r="GJ101" s="75"/>
      <c r="GK101" s="77"/>
      <c r="GL101" s="75"/>
      <c r="GM101" s="75"/>
      <c r="GN101" s="75"/>
      <c r="GO101" s="69"/>
      <c r="GP101" s="77"/>
      <c r="GQ101" s="69"/>
      <c r="GR101" s="69"/>
      <c r="GS101" s="75"/>
      <c r="GT101" s="77"/>
      <c r="GU101" s="69"/>
      <c r="GV101" s="69"/>
      <c r="GW101" s="75"/>
      <c r="GX101" s="77"/>
      <c r="GY101" s="69"/>
      <c r="GZ101" s="69"/>
      <c r="HA101" s="69"/>
      <c r="HB101" s="69"/>
      <c r="HC101" s="77"/>
      <c r="HD101" s="69"/>
      <c r="HE101" s="69"/>
      <c r="HF101" s="69"/>
      <c r="HG101" s="69"/>
      <c r="HH101" s="72"/>
      <c r="HI101" s="72"/>
      <c r="HJ101" s="72"/>
      <c r="HK101" s="72"/>
      <c r="HL101" s="72"/>
    </row>
    <row r="102" spans="1:220" ht="15.95" customHeight="1">
      <c r="A102" s="236" t="s">
        <v>206</v>
      </c>
      <c r="B102" s="237"/>
      <c r="C102" s="237"/>
      <c r="D102" s="237"/>
      <c r="E102" s="237"/>
      <c r="F102" s="237"/>
      <c r="G102" s="237"/>
      <c r="H102" s="237"/>
      <c r="I102" s="237"/>
      <c r="J102" s="237"/>
      <c r="K102" s="237"/>
      <c r="L102" s="237"/>
      <c r="M102" s="237"/>
      <c r="N102" s="237"/>
      <c r="O102" s="238"/>
      <c r="P102" s="369" t="s">
        <v>1885</v>
      </c>
      <c r="Q102" s="237"/>
      <c r="R102" s="237"/>
      <c r="S102" s="237"/>
      <c r="T102" s="237"/>
      <c r="U102" s="237"/>
      <c r="V102" s="237"/>
      <c r="W102" s="237"/>
      <c r="X102" s="237"/>
      <c r="Y102" s="238"/>
      <c r="Z102" s="370" t="s">
        <v>1854</v>
      </c>
      <c r="AA102" s="370"/>
      <c r="AB102" s="237"/>
      <c r="AC102" s="237"/>
      <c r="AD102" s="237"/>
      <c r="AE102" s="371"/>
      <c r="AF102" s="72"/>
      <c r="AG102" s="72"/>
      <c r="AH102" s="72"/>
      <c r="AI102" s="72"/>
      <c r="AJ102" s="72"/>
      <c r="AK102" s="72"/>
      <c r="AL102" s="72"/>
      <c r="AM102" s="72"/>
      <c r="AN102" s="72"/>
      <c r="AO102" s="72"/>
      <c r="AP102" s="72"/>
      <c r="AQ102" s="72"/>
      <c r="AR102" s="72"/>
      <c r="AS102" s="72"/>
      <c r="AT102" s="72"/>
      <c r="AU102" s="72"/>
      <c r="AV102" s="72"/>
      <c r="AW102" s="72"/>
      <c r="AX102" s="72"/>
      <c r="AY102" s="72"/>
      <c r="AZ102" s="72"/>
      <c r="BA102" s="72"/>
      <c r="BB102" s="72"/>
      <c r="BC102" s="72"/>
      <c r="BD102" s="72"/>
      <c r="BE102" s="72"/>
      <c r="BF102" s="72"/>
      <c r="BG102" s="72"/>
      <c r="BH102" s="72"/>
      <c r="BI102" s="72"/>
      <c r="BJ102" s="72"/>
      <c r="BK102" s="72"/>
      <c r="BL102" s="72"/>
      <c r="BM102" s="72"/>
      <c r="BN102" s="72"/>
      <c r="BO102" s="72"/>
      <c r="BP102" s="72"/>
      <c r="BQ102" s="72"/>
      <c r="BR102" s="72"/>
      <c r="BS102" s="72"/>
      <c r="BT102" s="72"/>
      <c r="BU102" s="72"/>
      <c r="BV102" s="72"/>
      <c r="BW102" s="72"/>
      <c r="BX102" s="72"/>
      <c r="BY102" s="72"/>
      <c r="BZ102" s="72"/>
      <c r="CA102" s="72"/>
      <c r="CB102" s="72"/>
      <c r="CC102" s="72"/>
      <c r="CD102" s="72"/>
      <c r="CE102" s="72"/>
      <c r="CF102" s="72"/>
      <c r="CG102" s="72"/>
      <c r="CH102" s="72"/>
      <c r="CI102" s="72"/>
      <c r="CJ102" s="72"/>
      <c r="CK102" s="72"/>
      <c r="CL102" s="72"/>
      <c r="CM102" s="72"/>
      <c r="CN102" s="72"/>
      <c r="CO102" s="72"/>
      <c r="CP102" s="72"/>
      <c r="CQ102" s="72"/>
      <c r="CR102" s="72"/>
      <c r="CS102" s="72"/>
      <c r="CT102" s="72"/>
      <c r="CU102" s="72"/>
      <c r="CV102" s="72"/>
      <c r="CW102" s="72"/>
      <c r="CX102" s="72"/>
      <c r="CY102" s="72"/>
      <c r="CZ102" s="72"/>
      <c r="DA102" s="72"/>
      <c r="DB102" s="72"/>
      <c r="DC102" s="72"/>
      <c r="DD102" s="72"/>
      <c r="DE102" s="72"/>
      <c r="DF102" s="72"/>
      <c r="DG102" s="72"/>
      <c r="DH102" s="72"/>
      <c r="DI102" s="72"/>
      <c r="DJ102" s="72"/>
      <c r="DK102" s="72"/>
      <c r="DL102" s="72"/>
      <c r="DM102" s="72"/>
      <c r="DN102" s="72"/>
      <c r="DO102" s="72"/>
      <c r="DP102" s="72"/>
      <c r="DQ102" s="72"/>
      <c r="DR102" s="72"/>
      <c r="DS102" s="72"/>
      <c r="DT102" s="72"/>
      <c r="DU102" s="72"/>
      <c r="DV102" s="72"/>
      <c r="DW102" s="72"/>
      <c r="DX102" s="72"/>
      <c r="DY102" s="72"/>
      <c r="DZ102" s="71"/>
      <c r="EA102" s="71"/>
      <c r="EB102" s="71"/>
      <c r="EC102" s="71"/>
      <c r="ED102" s="71"/>
      <c r="EE102" s="71"/>
      <c r="EF102" s="72"/>
      <c r="EG102" s="71"/>
      <c r="EH102" s="71"/>
      <c r="EI102" s="71"/>
      <c r="EJ102" s="71"/>
      <c r="EK102" s="71"/>
      <c r="EL102" s="71"/>
      <c r="EM102" s="71"/>
      <c r="EN102" s="71"/>
      <c r="EO102" s="71"/>
      <c r="EP102" s="71"/>
      <c r="EQ102" s="72"/>
      <c r="ER102" s="72"/>
      <c r="ES102" s="72"/>
      <c r="ET102" s="72"/>
      <c r="EU102" s="72"/>
      <c r="EV102" s="72"/>
      <c r="EW102" s="72"/>
      <c r="EX102" s="72"/>
      <c r="EY102" s="72"/>
      <c r="EZ102" s="69"/>
      <c r="FA102" s="72"/>
      <c r="FB102" s="71"/>
      <c r="FC102" s="71"/>
      <c r="FD102" s="72"/>
      <c r="FE102" s="72"/>
      <c r="FF102" s="72"/>
      <c r="FG102" s="72"/>
      <c r="FH102" s="72"/>
      <c r="FI102" s="72"/>
      <c r="FJ102" s="72"/>
      <c r="FK102" s="72"/>
      <c r="FL102" s="72"/>
      <c r="FM102" s="72"/>
      <c r="FN102" s="72"/>
      <c r="FO102" s="72"/>
      <c r="FP102" s="72"/>
      <c r="FQ102" s="72"/>
      <c r="FR102" s="72"/>
      <c r="FS102" s="72"/>
      <c r="FT102" s="72"/>
      <c r="FU102" s="72"/>
      <c r="FV102" s="72"/>
      <c r="FW102" s="72"/>
      <c r="FX102" s="72"/>
      <c r="FY102" s="72"/>
      <c r="FZ102" s="72"/>
      <c r="GA102" s="72"/>
      <c r="GB102" s="72"/>
      <c r="GC102" s="72"/>
      <c r="GD102" s="72"/>
      <c r="GE102" s="72"/>
      <c r="GF102" s="77" t="s">
        <v>513</v>
      </c>
      <c r="GG102" s="75" t="s">
        <v>244</v>
      </c>
      <c r="GH102" s="75"/>
      <c r="GI102" s="75"/>
      <c r="GJ102" s="75"/>
      <c r="GK102" s="77" t="s">
        <v>514</v>
      </c>
      <c r="GL102" s="75"/>
      <c r="GM102" s="75"/>
      <c r="GN102" s="75" t="s">
        <v>244</v>
      </c>
      <c r="GO102" s="69"/>
      <c r="GP102" s="77" t="s">
        <v>515</v>
      </c>
      <c r="GQ102" s="69"/>
      <c r="GR102" s="69"/>
      <c r="GS102" s="75" t="s">
        <v>244</v>
      </c>
      <c r="GT102" s="77" t="s">
        <v>516</v>
      </c>
      <c r="GU102" s="69"/>
      <c r="GV102" s="69"/>
      <c r="GW102" s="75" t="s">
        <v>244</v>
      </c>
      <c r="GX102" s="77" t="s">
        <v>517</v>
      </c>
      <c r="GY102" s="69"/>
      <c r="GZ102" s="69"/>
      <c r="HA102" s="69"/>
      <c r="HB102" s="69" t="s">
        <v>244</v>
      </c>
      <c r="HC102" s="72"/>
      <c r="HD102" s="72"/>
      <c r="HE102" s="69" t="s">
        <v>244</v>
      </c>
      <c r="HF102" s="77" t="s">
        <v>518</v>
      </c>
      <c r="HG102" s="69"/>
      <c r="HH102" s="72"/>
      <c r="HI102" s="72"/>
      <c r="HJ102" s="72"/>
      <c r="HK102" s="72"/>
      <c r="HL102" s="72"/>
    </row>
    <row r="103" spans="1:220" ht="20.100000000000001" customHeight="1">
      <c r="A103" s="218"/>
      <c r="B103" s="216"/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9"/>
      <c r="P103" s="220"/>
      <c r="Q103" s="216"/>
      <c r="R103" s="216"/>
      <c r="S103" s="216"/>
      <c r="T103" s="216"/>
      <c r="U103" s="216"/>
      <c r="V103" s="216"/>
      <c r="W103" s="216"/>
      <c r="X103" s="216"/>
      <c r="Y103" s="219"/>
      <c r="Z103" s="221"/>
      <c r="AA103" s="221"/>
      <c r="AB103" s="216"/>
      <c r="AC103" s="216"/>
      <c r="AD103" s="216"/>
      <c r="AE103" s="217"/>
      <c r="AF103" s="71"/>
      <c r="AG103" s="71"/>
      <c r="AH103" s="71"/>
      <c r="AI103" s="71"/>
      <c r="AJ103" s="71"/>
      <c r="AK103" s="71"/>
      <c r="AL103" s="71"/>
      <c r="AM103" s="71"/>
      <c r="AN103" s="71"/>
      <c r="AO103" s="71"/>
      <c r="AP103" s="71"/>
      <c r="AQ103" s="71"/>
      <c r="AR103" s="71"/>
      <c r="AS103" s="71"/>
      <c r="AT103" s="71"/>
      <c r="AU103" s="71"/>
      <c r="AV103" s="71"/>
      <c r="AW103" s="71"/>
      <c r="AX103" s="71"/>
      <c r="AY103" s="71"/>
      <c r="AZ103" s="71"/>
      <c r="BA103" s="71"/>
      <c r="BB103" s="71"/>
      <c r="BC103" s="71"/>
      <c r="BD103" s="71"/>
      <c r="BE103" s="71"/>
      <c r="BF103" s="71"/>
      <c r="BG103" s="71"/>
      <c r="BH103" s="71"/>
      <c r="BI103" s="71"/>
      <c r="BJ103" s="71"/>
      <c r="BK103" s="71"/>
      <c r="BL103" s="71"/>
      <c r="BM103" s="71"/>
      <c r="BN103" s="71"/>
      <c r="BO103" s="71"/>
      <c r="BP103" s="71"/>
      <c r="BQ103" s="71"/>
      <c r="BR103" s="71"/>
      <c r="BS103" s="71"/>
      <c r="BT103" s="71"/>
      <c r="BU103" s="71"/>
      <c r="BV103" s="71"/>
      <c r="BW103" s="71"/>
      <c r="BX103" s="71"/>
      <c r="BY103" s="71"/>
      <c r="BZ103" s="71"/>
      <c r="CA103" s="71"/>
      <c r="CB103" s="71"/>
      <c r="CC103" s="71"/>
      <c r="CD103" s="71"/>
      <c r="CE103" s="71"/>
      <c r="CF103" s="71"/>
      <c r="CG103" s="71"/>
      <c r="CH103" s="71"/>
      <c r="CI103" s="71"/>
      <c r="CJ103" s="71"/>
      <c r="CK103" s="71"/>
      <c r="CL103" s="71"/>
      <c r="CM103" s="71"/>
      <c r="CN103" s="71"/>
      <c r="CO103" s="71"/>
      <c r="CP103" s="71"/>
      <c r="CQ103" s="71"/>
      <c r="CR103" s="71"/>
      <c r="CS103" s="71"/>
      <c r="CT103" s="71"/>
      <c r="CU103" s="71"/>
      <c r="CV103" s="71"/>
      <c r="CW103" s="71"/>
      <c r="CX103" s="71"/>
      <c r="CY103" s="71"/>
      <c r="CZ103" s="71"/>
      <c r="DA103" s="71"/>
      <c r="DB103" s="71"/>
      <c r="DC103" s="71"/>
      <c r="DD103" s="71"/>
      <c r="DE103" s="71"/>
      <c r="DF103" s="71"/>
      <c r="DG103" s="71"/>
      <c r="DH103" s="71"/>
      <c r="DI103" s="71"/>
      <c r="DJ103" s="71"/>
      <c r="DK103" s="71"/>
      <c r="DL103" s="71"/>
      <c r="DM103" s="71"/>
      <c r="DN103" s="71"/>
      <c r="DO103" s="71"/>
      <c r="DP103" s="71"/>
      <c r="DQ103" s="71"/>
      <c r="DR103" s="71"/>
      <c r="DS103" s="71"/>
      <c r="DT103" s="71"/>
      <c r="DU103" s="71"/>
      <c r="DV103" s="71"/>
      <c r="DW103" s="71"/>
      <c r="DX103" s="71"/>
      <c r="DY103" s="71"/>
      <c r="DZ103" s="72"/>
      <c r="EA103" s="72"/>
      <c r="EB103" s="72"/>
      <c r="EC103" s="72"/>
      <c r="ED103" s="72"/>
      <c r="EE103" s="72"/>
      <c r="EF103" s="71"/>
      <c r="EG103" s="72"/>
      <c r="EH103" s="72"/>
      <c r="EI103" s="72"/>
      <c r="EJ103" s="72"/>
      <c r="EK103" s="72"/>
      <c r="EL103" s="72"/>
      <c r="EM103" s="72"/>
      <c r="EN103" s="72"/>
      <c r="EO103" s="72"/>
      <c r="EP103" s="72"/>
      <c r="EQ103" s="71"/>
      <c r="ER103" s="71"/>
      <c r="ES103" s="71"/>
      <c r="ET103" s="71"/>
      <c r="EU103" s="71"/>
      <c r="EV103" s="71"/>
      <c r="EW103" s="71"/>
      <c r="EX103" s="71"/>
      <c r="EY103" s="71"/>
      <c r="FA103" s="71"/>
      <c r="FB103" s="72"/>
      <c r="FC103" s="72"/>
      <c r="FD103" s="71"/>
      <c r="FE103" s="71"/>
      <c r="FF103" s="71"/>
      <c r="FG103" s="71"/>
      <c r="FH103" s="71"/>
      <c r="FI103" s="71"/>
      <c r="FJ103" s="71"/>
      <c r="FK103" s="71"/>
      <c r="FL103" s="71"/>
      <c r="FM103" s="71"/>
      <c r="FN103" s="71"/>
      <c r="FO103" s="71"/>
      <c r="FP103" s="71"/>
      <c r="FQ103" s="71"/>
      <c r="FR103" s="71"/>
      <c r="FS103" s="71"/>
      <c r="FT103" s="71"/>
      <c r="FU103" s="71"/>
      <c r="FV103" s="71"/>
      <c r="FW103" s="71"/>
      <c r="FX103" s="71"/>
      <c r="FY103" s="71"/>
      <c r="FZ103" s="71"/>
      <c r="GA103" s="71"/>
      <c r="GB103" s="71"/>
      <c r="GC103" s="71"/>
      <c r="GD103" s="71"/>
      <c r="GE103" s="71"/>
      <c r="GF103" s="77" t="s">
        <v>519</v>
      </c>
      <c r="GG103" s="76" t="s">
        <v>244</v>
      </c>
      <c r="GH103" s="76"/>
      <c r="GI103" s="76"/>
      <c r="GJ103" s="76"/>
      <c r="GL103" s="76"/>
      <c r="GM103" s="76"/>
      <c r="GN103" s="76" t="s">
        <v>244</v>
      </c>
      <c r="GS103" s="76" t="s">
        <v>244</v>
      </c>
      <c r="GT103" s="77" t="s">
        <v>520</v>
      </c>
      <c r="GW103" s="76" t="s">
        <v>244</v>
      </c>
      <c r="HB103" s="86" t="s">
        <v>244</v>
      </c>
      <c r="HC103" s="77" t="s">
        <v>521</v>
      </c>
      <c r="HE103" s="86" t="s">
        <v>244</v>
      </c>
      <c r="HF103" s="77" t="s">
        <v>522</v>
      </c>
      <c r="HH103" s="71"/>
      <c r="HI103" s="71"/>
      <c r="HJ103" s="71"/>
      <c r="HK103" s="71"/>
      <c r="HL103" s="71"/>
    </row>
    <row r="104" spans="1:220" ht="15.95" customHeight="1">
      <c r="A104" s="209" t="s">
        <v>215</v>
      </c>
      <c r="B104" s="210"/>
      <c r="C104" s="210"/>
      <c r="D104" s="210"/>
      <c r="E104" s="210"/>
      <c r="F104" s="210"/>
      <c r="G104" s="210"/>
      <c r="H104" s="210"/>
      <c r="I104" s="210"/>
      <c r="J104" s="210"/>
      <c r="K104" s="210"/>
      <c r="L104" s="210"/>
      <c r="M104" s="210"/>
      <c r="N104" s="210"/>
      <c r="O104" s="222"/>
      <c r="P104" s="276" t="s">
        <v>216</v>
      </c>
      <c r="Q104" s="210"/>
      <c r="R104" s="210"/>
      <c r="S104" s="210"/>
      <c r="T104" s="210"/>
      <c r="U104" s="210"/>
      <c r="V104" s="210"/>
      <c r="W104" s="210"/>
      <c r="X104" s="210"/>
      <c r="Y104" s="222"/>
      <c r="Z104" s="289" t="s">
        <v>217</v>
      </c>
      <c r="AA104" s="289"/>
      <c r="AB104" s="210"/>
      <c r="AC104" s="210"/>
      <c r="AD104" s="210"/>
      <c r="AE104" s="211"/>
      <c r="AF104" s="72"/>
      <c r="AG104" s="72"/>
      <c r="AH104" s="72"/>
      <c r="AI104" s="72"/>
      <c r="AJ104" s="72"/>
      <c r="AK104" s="72"/>
      <c r="AL104" s="72"/>
      <c r="AM104" s="72"/>
      <c r="AN104" s="72"/>
      <c r="AO104" s="72"/>
      <c r="AP104" s="72"/>
      <c r="AQ104" s="72"/>
      <c r="AR104" s="72"/>
      <c r="AS104" s="72"/>
      <c r="AT104" s="72"/>
      <c r="AU104" s="72"/>
      <c r="AV104" s="72"/>
      <c r="AW104" s="72"/>
      <c r="AX104" s="72"/>
      <c r="AY104" s="72"/>
      <c r="AZ104" s="72"/>
      <c r="BA104" s="72"/>
      <c r="BB104" s="72"/>
      <c r="BC104" s="72"/>
      <c r="BD104" s="72"/>
      <c r="BE104" s="72"/>
      <c r="BF104" s="72"/>
      <c r="BG104" s="72"/>
      <c r="BH104" s="72"/>
      <c r="BI104" s="72"/>
      <c r="BJ104" s="72"/>
      <c r="BK104" s="72"/>
      <c r="BL104" s="72"/>
      <c r="BM104" s="72"/>
      <c r="BN104" s="72"/>
      <c r="BO104" s="72"/>
      <c r="BP104" s="72"/>
      <c r="BQ104" s="72"/>
      <c r="BR104" s="72"/>
      <c r="BS104" s="72"/>
      <c r="BT104" s="72"/>
      <c r="BU104" s="72"/>
      <c r="BV104" s="72"/>
      <c r="BW104" s="72"/>
      <c r="BX104" s="72"/>
      <c r="BY104" s="72"/>
      <c r="BZ104" s="72"/>
      <c r="CA104" s="72"/>
      <c r="CB104" s="72"/>
      <c r="CC104" s="72"/>
      <c r="CD104" s="72"/>
      <c r="CE104" s="72"/>
      <c r="CF104" s="72"/>
      <c r="CG104" s="72"/>
      <c r="CH104" s="72"/>
      <c r="CI104" s="72"/>
      <c r="CJ104" s="72"/>
      <c r="CK104" s="72"/>
      <c r="CL104" s="72"/>
      <c r="CM104" s="72"/>
      <c r="CN104" s="72"/>
      <c r="CO104" s="72"/>
      <c r="CP104" s="72"/>
      <c r="CQ104" s="72"/>
      <c r="CR104" s="72"/>
      <c r="CS104" s="72"/>
      <c r="CT104" s="72"/>
      <c r="CU104" s="72"/>
      <c r="CV104" s="72"/>
      <c r="CW104" s="72"/>
      <c r="CX104" s="72"/>
      <c r="CY104" s="72"/>
      <c r="CZ104" s="72"/>
      <c r="DA104" s="72"/>
      <c r="DB104" s="72"/>
      <c r="DC104" s="72"/>
      <c r="DD104" s="72"/>
      <c r="DE104" s="72"/>
      <c r="DF104" s="72"/>
      <c r="DG104" s="72"/>
      <c r="DH104" s="72"/>
      <c r="DI104" s="72"/>
      <c r="DJ104" s="72"/>
      <c r="DK104" s="72"/>
      <c r="DL104" s="72"/>
      <c r="DM104" s="72"/>
      <c r="DN104" s="72"/>
      <c r="DO104" s="72"/>
      <c r="DP104" s="72"/>
      <c r="DQ104" s="72"/>
      <c r="DR104" s="72"/>
      <c r="DS104" s="72"/>
      <c r="DT104" s="72"/>
      <c r="DU104" s="72"/>
      <c r="DV104" s="72"/>
      <c r="DW104" s="72"/>
      <c r="DX104" s="72"/>
      <c r="DY104" s="72"/>
      <c r="DZ104" s="71"/>
      <c r="EA104" s="71"/>
      <c r="EB104" s="71"/>
      <c r="EC104" s="71"/>
      <c r="ED104" s="71"/>
      <c r="EE104" s="71"/>
      <c r="EF104" s="72"/>
      <c r="EG104" s="71"/>
      <c r="EH104" s="71"/>
      <c r="EI104" s="71"/>
      <c r="EJ104" s="71"/>
      <c r="EK104" s="71"/>
      <c r="EL104" s="71"/>
      <c r="EM104" s="71"/>
      <c r="EN104" s="71"/>
      <c r="EO104" s="71"/>
      <c r="EP104" s="71"/>
      <c r="EQ104" s="72"/>
      <c r="ER104" s="72"/>
      <c r="ES104" s="72"/>
      <c r="ET104" s="72"/>
      <c r="EU104" s="72"/>
      <c r="EV104" s="72"/>
      <c r="EW104" s="72"/>
      <c r="EX104" s="72"/>
      <c r="EY104" s="72"/>
      <c r="FA104" s="72"/>
      <c r="FB104" s="71"/>
      <c r="FC104" s="71"/>
      <c r="FD104" s="72"/>
      <c r="FE104" s="72"/>
      <c r="FF104" s="72"/>
      <c r="FG104" s="72"/>
      <c r="FH104" s="72"/>
      <c r="FI104" s="72"/>
      <c r="FJ104" s="72"/>
      <c r="FK104" s="72"/>
      <c r="FL104" s="72"/>
      <c r="FM104" s="72"/>
      <c r="FN104" s="72"/>
      <c r="FO104" s="72"/>
      <c r="FP104" s="72"/>
      <c r="FQ104" s="72"/>
      <c r="FR104" s="72"/>
      <c r="FS104" s="72"/>
      <c r="FT104" s="72"/>
      <c r="FU104" s="72"/>
      <c r="FV104" s="72"/>
      <c r="FW104" s="72"/>
      <c r="FX104" s="72"/>
      <c r="FY104" s="72"/>
      <c r="FZ104" s="72"/>
      <c r="GA104" s="72"/>
      <c r="GB104" s="72"/>
      <c r="GC104" s="72"/>
      <c r="GD104" s="72"/>
      <c r="GE104" s="72"/>
      <c r="GF104" s="69"/>
      <c r="GG104" s="75" t="s">
        <v>244</v>
      </c>
      <c r="GH104" s="75"/>
      <c r="GI104" s="75"/>
      <c r="GJ104" s="75"/>
      <c r="GK104" s="77" t="s">
        <v>523</v>
      </c>
      <c r="GL104" s="75"/>
      <c r="GM104" s="75"/>
      <c r="GN104" s="75" t="s">
        <v>244</v>
      </c>
      <c r="GO104" s="69"/>
      <c r="GP104" s="77" t="s">
        <v>524</v>
      </c>
      <c r="GQ104" s="69"/>
      <c r="GR104" s="69"/>
      <c r="GS104" s="75" t="s">
        <v>244</v>
      </c>
      <c r="GT104" s="69"/>
      <c r="GU104" s="69"/>
      <c r="GV104" s="69"/>
      <c r="GW104" s="75" t="s">
        <v>244</v>
      </c>
      <c r="GX104" s="77" t="s">
        <v>525</v>
      </c>
      <c r="GY104" s="69"/>
      <c r="GZ104" s="69"/>
      <c r="HA104" s="69"/>
      <c r="HB104" s="69" t="s">
        <v>244</v>
      </c>
      <c r="HC104" s="77" t="s">
        <v>526</v>
      </c>
      <c r="HD104" s="69"/>
      <c r="HE104" s="69" t="s">
        <v>244</v>
      </c>
      <c r="HF104" s="77" t="s">
        <v>527</v>
      </c>
      <c r="HG104" s="69"/>
      <c r="HH104" s="72"/>
      <c r="HI104" s="72"/>
      <c r="HJ104" s="72"/>
      <c r="HK104" s="72"/>
      <c r="HL104" s="72"/>
    </row>
    <row r="105" spans="1:220" ht="20.100000000000001" customHeight="1">
      <c r="A105" s="218"/>
      <c r="B105" s="216"/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9"/>
      <c r="P105" s="220"/>
      <c r="Q105" s="216"/>
      <c r="R105" s="216"/>
      <c r="S105" s="216"/>
      <c r="T105" s="216"/>
      <c r="U105" s="216"/>
      <c r="V105" s="216"/>
      <c r="W105" s="216"/>
      <c r="X105" s="216"/>
      <c r="Y105" s="219"/>
      <c r="Z105" s="221"/>
      <c r="AA105" s="221"/>
      <c r="AB105" s="216"/>
      <c r="AC105" s="216"/>
      <c r="AD105" s="216"/>
      <c r="AE105" s="217"/>
      <c r="AF105" s="71"/>
      <c r="AG105" s="71"/>
      <c r="AH105" s="71"/>
      <c r="AI105" s="71"/>
      <c r="AJ105" s="71"/>
      <c r="AK105" s="71"/>
      <c r="AL105" s="71"/>
      <c r="AM105" s="71"/>
      <c r="AN105" s="71"/>
      <c r="AO105" s="71"/>
      <c r="AP105" s="71"/>
      <c r="AQ105" s="71"/>
      <c r="AR105" s="71"/>
      <c r="AS105" s="71"/>
      <c r="AT105" s="71"/>
      <c r="AU105" s="71"/>
      <c r="AV105" s="71"/>
      <c r="AW105" s="71"/>
      <c r="AX105" s="71"/>
      <c r="AY105" s="71"/>
      <c r="AZ105" s="71"/>
      <c r="BA105" s="71"/>
      <c r="BB105" s="71"/>
      <c r="BC105" s="71"/>
      <c r="BD105" s="71"/>
      <c r="BE105" s="71"/>
      <c r="BF105" s="71"/>
      <c r="BG105" s="71"/>
      <c r="BH105" s="71"/>
      <c r="BI105" s="71"/>
      <c r="BJ105" s="71"/>
      <c r="BK105" s="71"/>
      <c r="BL105" s="71"/>
      <c r="BM105" s="71"/>
      <c r="BN105" s="71"/>
      <c r="BO105" s="71"/>
      <c r="BP105" s="71"/>
      <c r="BQ105" s="71"/>
      <c r="BR105" s="71"/>
      <c r="BS105" s="71"/>
      <c r="BT105" s="71"/>
      <c r="BU105" s="71"/>
      <c r="BV105" s="71"/>
      <c r="BW105" s="71"/>
      <c r="BX105" s="71"/>
      <c r="BY105" s="71"/>
      <c r="BZ105" s="71"/>
      <c r="CA105" s="71"/>
      <c r="CB105" s="71"/>
      <c r="CC105" s="71"/>
      <c r="CD105" s="71"/>
      <c r="CE105" s="71"/>
      <c r="CF105" s="71"/>
      <c r="CG105" s="71"/>
      <c r="CH105" s="71"/>
      <c r="CI105" s="71"/>
      <c r="CJ105" s="71"/>
      <c r="CK105" s="71"/>
      <c r="CL105" s="71"/>
      <c r="CM105" s="71"/>
      <c r="CN105" s="71"/>
      <c r="CO105" s="71"/>
      <c r="CP105" s="71"/>
      <c r="CQ105" s="71"/>
      <c r="CR105" s="71"/>
      <c r="CS105" s="71"/>
      <c r="CT105" s="71"/>
      <c r="CU105" s="71"/>
      <c r="CV105" s="71"/>
      <c r="CW105" s="71"/>
      <c r="CX105" s="71"/>
      <c r="CY105" s="71"/>
      <c r="CZ105" s="71"/>
      <c r="DA105" s="71"/>
      <c r="DB105" s="71"/>
      <c r="DC105" s="71"/>
      <c r="DD105" s="71"/>
      <c r="DE105" s="71"/>
      <c r="DF105" s="71"/>
      <c r="DG105" s="71"/>
      <c r="DH105" s="71"/>
      <c r="DI105" s="71"/>
      <c r="DJ105" s="71"/>
      <c r="DK105" s="71"/>
      <c r="DL105" s="71"/>
      <c r="DM105" s="71"/>
      <c r="DN105" s="71"/>
      <c r="DO105" s="71"/>
      <c r="DP105" s="71"/>
      <c r="DQ105" s="71"/>
      <c r="DR105" s="71"/>
      <c r="DS105" s="71"/>
      <c r="DT105" s="71"/>
      <c r="DU105" s="71"/>
      <c r="DV105" s="71"/>
      <c r="DW105" s="71"/>
      <c r="DX105" s="71"/>
      <c r="DY105" s="71"/>
      <c r="DZ105" s="72"/>
      <c r="EA105" s="72"/>
      <c r="EB105" s="72"/>
      <c r="EC105" s="72"/>
      <c r="ED105" s="72"/>
      <c r="EE105" s="72"/>
      <c r="EF105" s="71"/>
      <c r="EG105" s="72"/>
      <c r="EH105" s="72"/>
      <c r="EI105" s="72"/>
      <c r="EJ105" s="72"/>
      <c r="EK105" s="72"/>
      <c r="EL105" s="72"/>
      <c r="EM105" s="72"/>
      <c r="EN105" s="72"/>
      <c r="EO105" s="72"/>
      <c r="EP105" s="72"/>
      <c r="EQ105" s="71"/>
      <c r="ER105" s="71"/>
      <c r="ES105" s="71"/>
      <c r="ET105" s="71"/>
      <c r="EU105" s="71"/>
      <c r="EV105" s="71"/>
      <c r="EW105" s="71"/>
      <c r="EX105" s="71"/>
      <c r="EY105" s="71"/>
      <c r="EZ105" s="69"/>
      <c r="FA105" s="71"/>
      <c r="FB105" s="72"/>
      <c r="FC105" s="72"/>
      <c r="FD105" s="71"/>
      <c r="FE105" s="71"/>
      <c r="FF105" s="71"/>
      <c r="FG105" s="71"/>
      <c r="FH105" s="71"/>
      <c r="FI105" s="71"/>
      <c r="FJ105" s="71"/>
      <c r="FK105" s="71"/>
      <c r="FL105" s="71"/>
      <c r="FM105" s="71"/>
      <c r="FN105" s="71"/>
      <c r="FO105" s="71"/>
      <c r="FP105" s="71"/>
      <c r="FQ105" s="71"/>
      <c r="FR105" s="71"/>
      <c r="FS105" s="71"/>
      <c r="FT105" s="71"/>
      <c r="FU105" s="71"/>
      <c r="FV105" s="71"/>
      <c r="FW105" s="71"/>
      <c r="FX105" s="71"/>
      <c r="FY105" s="71"/>
      <c r="FZ105" s="71"/>
      <c r="GA105" s="71"/>
      <c r="GB105" s="71"/>
      <c r="GC105" s="71"/>
      <c r="GD105" s="71"/>
      <c r="GE105" s="71"/>
      <c r="GF105" s="77" t="s">
        <v>528</v>
      </c>
      <c r="GG105" s="76" t="s">
        <v>244</v>
      </c>
      <c r="GH105" s="76"/>
      <c r="GI105" s="76"/>
      <c r="GJ105" s="76"/>
      <c r="GK105" s="77" t="s">
        <v>529</v>
      </c>
      <c r="GL105" s="76"/>
      <c r="GM105" s="76"/>
      <c r="GN105" s="76" t="s">
        <v>244</v>
      </c>
      <c r="GP105" s="77" t="s">
        <v>530</v>
      </c>
      <c r="GS105" s="76" t="s">
        <v>244</v>
      </c>
      <c r="GT105" s="77" t="s">
        <v>531</v>
      </c>
      <c r="GW105" s="76" t="s">
        <v>244</v>
      </c>
      <c r="GX105" s="77" t="s">
        <v>532</v>
      </c>
      <c r="HB105" s="86" t="s">
        <v>244</v>
      </c>
      <c r="HC105" s="77" t="s">
        <v>533</v>
      </c>
      <c r="HE105" s="86" t="s">
        <v>244</v>
      </c>
      <c r="HF105" s="77" t="s">
        <v>534</v>
      </c>
      <c r="HH105" s="71"/>
      <c r="HI105" s="71"/>
      <c r="HJ105" s="71"/>
      <c r="HK105" s="71"/>
      <c r="HL105" s="71"/>
    </row>
    <row r="106" spans="1:220" ht="15.75" customHeight="1">
      <c r="A106" s="209" t="s">
        <v>1870</v>
      </c>
      <c r="B106" s="210"/>
      <c r="C106" s="210"/>
      <c r="D106" s="210"/>
      <c r="E106" s="210"/>
      <c r="F106" s="210"/>
      <c r="G106" s="210"/>
      <c r="H106" s="210"/>
      <c r="I106" s="210"/>
      <c r="J106" s="210"/>
      <c r="K106" s="210"/>
      <c r="L106" s="210"/>
      <c r="M106" s="210"/>
      <c r="N106" s="210"/>
      <c r="O106" s="222"/>
      <c r="P106" s="276" t="s">
        <v>225</v>
      </c>
      <c r="Q106" s="210"/>
      <c r="R106" s="210"/>
      <c r="S106" s="210"/>
      <c r="T106" s="210"/>
      <c r="U106" s="210"/>
      <c r="V106" s="210"/>
      <c r="W106" s="210"/>
      <c r="X106" s="210"/>
      <c r="Y106" s="222"/>
      <c r="Z106" s="289" t="s">
        <v>226</v>
      </c>
      <c r="AA106" s="289"/>
      <c r="AB106" s="210"/>
      <c r="AC106" s="210"/>
      <c r="AD106" s="210"/>
      <c r="AE106" s="211"/>
      <c r="AF106" s="72"/>
      <c r="AG106" s="72"/>
      <c r="AH106" s="72"/>
      <c r="AI106" s="72"/>
      <c r="AJ106" s="72"/>
      <c r="AK106" s="72"/>
      <c r="AL106" s="72"/>
      <c r="AM106" s="72"/>
      <c r="AN106" s="72"/>
      <c r="AO106" s="72"/>
      <c r="AP106" s="72"/>
      <c r="AQ106" s="72"/>
      <c r="AR106" s="72"/>
      <c r="AS106" s="72"/>
      <c r="AT106" s="72"/>
      <c r="AU106" s="72"/>
      <c r="AV106" s="72"/>
      <c r="AW106" s="72"/>
      <c r="AX106" s="72"/>
      <c r="AY106" s="72"/>
      <c r="AZ106" s="72"/>
      <c r="BA106" s="72"/>
      <c r="BB106" s="72"/>
      <c r="BC106" s="72"/>
      <c r="BD106" s="72"/>
      <c r="BE106" s="72"/>
      <c r="BF106" s="72"/>
      <c r="BG106" s="72"/>
      <c r="BH106" s="72"/>
      <c r="BI106" s="72"/>
      <c r="BJ106" s="72"/>
      <c r="BK106" s="72"/>
      <c r="BL106" s="72"/>
      <c r="BM106" s="72"/>
      <c r="BN106" s="72"/>
      <c r="BO106" s="72"/>
      <c r="BP106" s="72"/>
      <c r="BQ106" s="72"/>
      <c r="BR106" s="72"/>
      <c r="BS106" s="72"/>
      <c r="BT106" s="72"/>
      <c r="BU106" s="72"/>
      <c r="BV106" s="72"/>
      <c r="BW106" s="72"/>
      <c r="BX106" s="72"/>
      <c r="BY106" s="72"/>
      <c r="BZ106" s="72"/>
      <c r="CA106" s="72"/>
      <c r="CB106" s="72"/>
      <c r="CC106" s="72"/>
      <c r="CD106" s="72"/>
      <c r="CE106" s="72"/>
      <c r="CF106" s="72"/>
      <c r="CG106" s="72"/>
      <c r="CH106" s="72"/>
      <c r="CI106" s="72"/>
      <c r="CJ106" s="72"/>
      <c r="CK106" s="72"/>
      <c r="CL106" s="72"/>
      <c r="CM106" s="72"/>
      <c r="CN106" s="72"/>
      <c r="CO106" s="72"/>
      <c r="CP106" s="72"/>
      <c r="CQ106" s="72"/>
      <c r="CR106" s="72"/>
      <c r="CS106" s="72"/>
      <c r="CT106" s="72"/>
      <c r="CU106" s="72"/>
      <c r="CV106" s="72"/>
      <c r="CW106" s="72"/>
      <c r="CX106" s="72"/>
      <c r="CY106" s="72"/>
      <c r="CZ106" s="72"/>
      <c r="DA106" s="72"/>
      <c r="DB106" s="72"/>
      <c r="DC106" s="72"/>
      <c r="DD106" s="72"/>
      <c r="DE106" s="72"/>
      <c r="DF106" s="72"/>
      <c r="DG106" s="72"/>
      <c r="DH106" s="72"/>
      <c r="DI106" s="72"/>
      <c r="DJ106" s="72"/>
      <c r="DK106" s="72"/>
      <c r="DL106" s="72"/>
      <c r="DM106" s="72"/>
      <c r="DN106" s="72"/>
      <c r="DO106" s="72"/>
      <c r="DP106" s="72"/>
      <c r="DQ106" s="72"/>
      <c r="DR106" s="72"/>
      <c r="DS106" s="72"/>
      <c r="DT106" s="72"/>
      <c r="DU106" s="72"/>
      <c r="DV106" s="72"/>
      <c r="DW106" s="72"/>
      <c r="DX106" s="72"/>
      <c r="DY106" s="72"/>
      <c r="DZ106" s="71"/>
      <c r="EA106" s="71"/>
      <c r="EB106" s="71"/>
      <c r="EC106" s="71"/>
      <c r="ED106" s="71"/>
      <c r="EE106" s="71"/>
      <c r="EF106" s="72"/>
      <c r="EG106" s="71"/>
      <c r="EH106" s="71"/>
      <c r="EI106" s="71"/>
      <c r="EJ106" s="71"/>
      <c r="EK106" s="71"/>
      <c r="EL106" s="71"/>
      <c r="EM106" s="71"/>
      <c r="EN106" s="71"/>
      <c r="EO106" s="71"/>
      <c r="EP106" s="71"/>
      <c r="EQ106" s="72"/>
      <c r="ER106" s="72"/>
      <c r="ES106" s="72"/>
      <c r="ET106" s="72"/>
      <c r="EU106" s="72"/>
      <c r="EV106" s="72"/>
      <c r="EW106" s="72"/>
      <c r="EX106" s="72"/>
      <c r="EY106" s="72"/>
      <c r="EZ106" s="71"/>
      <c r="FA106" s="72"/>
      <c r="FB106" s="71"/>
      <c r="FC106" s="71"/>
      <c r="FD106" s="72"/>
      <c r="FE106" s="72"/>
      <c r="FF106" s="72"/>
      <c r="FG106" s="72"/>
      <c r="FH106" s="72"/>
      <c r="FI106" s="72"/>
      <c r="FJ106" s="72"/>
      <c r="FK106" s="72"/>
      <c r="FL106" s="72"/>
      <c r="FM106" s="72"/>
      <c r="FN106" s="72"/>
      <c r="FO106" s="72"/>
      <c r="FP106" s="72"/>
      <c r="FQ106" s="72"/>
      <c r="FR106" s="72"/>
      <c r="FS106" s="72"/>
      <c r="FT106" s="72"/>
      <c r="FU106" s="72"/>
      <c r="FV106" s="72"/>
      <c r="FW106" s="72"/>
      <c r="FX106" s="72"/>
      <c r="FY106" s="72"/>
      <c r="FZ106" s="72"/>
      <c r="GA106" s="72"/>
      <c r="GB106" s="72"/>
      <c r="GC106" s="72"/>
      <c r="GD106" s="72"/>
      <c r="GE106" s="72"/>
      <c r="GF106" s="77" t="s">
        <v>535</v>
      </c>
      <c r="GG106" s="75" t="s">
        <v>244</v>
      </c>
      <c r="GH106" s="75"/>
      <c r="GI106" s="75"/>
      <c r="GJ106" s="75"/>
      <c r="GK106" s="77" t="s">
        <v>536</v>
      </c>
      <c r="GL106" s="75"/>
      <c r="GM106" s="75"/>
      <c r="GN106" s="75" t="s">
        <v>244</v>
      </c>
      <c r="GO106" s="69"/>
      <c r="GP106" s="69"/>
      <c r="GQ106" s="69"/>
      <c r="GR106" s="69"/>
      <c r="GS106" s="75" t="s">
        <v>244</v>
      </c>
      <c r="GT106" s="77" t="s">
        <v>537</v>
      </c>
      <c r="GU106" s="69"/>
      <c r="GV106" s="69"/>
      <c r="GW106" s="75" t="s">
        <v>244</v>
      </c>
      <c r="GX106" s="69"/>
      <c r="GY106" s="69"/>
      <c r="GZ106" s="69"/>
      <c r="HA106" s="69"/>
      <c r="HB106" s="69" t="s">
        <v>244</v>
      </c>
      <c r="HC106" s="77" t="s">
        <v>538</v>
      </c>
      <c r="HD106" s="69"/>
      <c r="HE106" s="69" t="s">
        <v>244</v>
      </c>
      <c r="HF106" s="77" t="s">
        <v>539</v>
      </c>
      <c r="HG106" s="69"/>
      <c r="HH106" s="72"/>
      <c r="HI106" s="72"/>
      <c r="HJ106" s="72"/>
      <c r="HK106" s="72"/>
      <c r="HL106" s="72"/>
    </row>
    <row r="107" spans="1:220" ht="20.100000000000001" customHeight="1">
      <c r="A107" s="218"/>
      <c r="B107" s="216"/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9"/>
      <c r="P107" s="220"/>
      <c r="Q107" s="216"/>
      <c r="R107" s="216"/>
      <c r="S107" s="216"/>
      <c r="T107" s="216"/>
      <c r="U107" s="216"/>
      <c r="V107" s="216"/>
      <c r="W107" s="216"/>
      <c r="X107" s="216"/>
      <c r="Y107" s="219"/>
      <c r="Z107" s="221"/>
      <c r="AA107" s="221"/>
      <c r="AB107" s="216"/>
      <c r="AC107" s="216"/>
      <c r="AD107" s="216"/>
      <c r="AE107" s="217"/>
      <c r="AF107" s="71"/>
      <c r="AG107" s="71"/>
      <c r="AH107" s="71"/>
      <c r="AI107" s="71"/>
      <c r="AJ107" s="71"/>
      <c r="AK107" s="71"/>
      <c r="AL107" s="71"/>
      <c r="AM107" s="71"/>
      <c r="AN107" s="71"/>
      <c r="AO107" s="71"/>
      <c r="AP107" s="71"/>
      <c r="AQ107" s="71"/>
      <c r="AR107" s="71"/>
      <c r="AS107" s="71"/>
      <c r="AT107" s="71"/>
      <c r="AU107" s="71"/>
      <c r="AV107" s="71"/>
      <c r="AW107" s="71"/>
      <c r="AX107" s="71"/>
      <c r="AY107" s="71"/>
      <c r="AZ107" s="71"/>
      <c r="BA107" s="71"/>
      <c r="BB107" s="71"/>
      <c r="BC107" s="71"/>
      <c r="BD107" s="71"/>
      <c r="BE107" s="71"/>
      <c r="BF107" s="71"/>
      <c r="BG107" s="71"/>
      <c r="BH107" s="71"/>
      <c r="BI107" s="71"/>
      <c r="BJ107" s="71"/>
      <c r="BK107" s="71"/>
      <c r="BL107" s="71"/>
      <c r="BM107" s="71"/>
      <c r="BN107" s="71"/>
      <c r="BO107" s="71"/>
      <c r="BP107" s="71"/>
      <c r="BQ107" s="71"/>
      <c r="BR107" s="71"/>
      <c r="BS107" s="71"/>
      <c r="BT107" s="71"/>
      <c r="BU107" s="71"/>
      <c r="BV107" s="71"/>
      <c r="BW107" s="71"/>
      <c r="BX107" s="71"/>
      <c r="BY107" s="71"/>
      <c r="BZ107" s="71"/>
      <c r="CA107" s="71"/>
      <c r="CB107" s="71"/>
      <c r="CC107" s="71"/>
      <c r="CD107" s="71"/>
      <c r="CE107" s="71"/>
      <c r="CF107" s="71"/>
      <c r="CG107" s="71"/>
      <c r="CH107" s="71"/>
      <c r="CI107" s="71"/>
      <c r="CJ107" s="71"/>
      <c r="CK107" s="71"/>
      <c r="CL107" s="71"/>
      <c r="CM107" s="71"/>
      <c r="CN107" s="71"/>
      <c r="CO107" s="71"/>
      <c r="CP107" s="71"/>
      <c r="CQ107" s="71"/>
      <c r="CR107" s="71"/>
      <c r="CS107" s="71"/>
      <c r="CT107" s="71"/>
      <c r="CU107" s="71"/>
      <c r="CV107" s="71"/>
      <c r="CW107" s="71"/>
      <c r="CX107" s="71"/>
      <c r="CY107" s="71"/>
      <c r="CZ107" s="71"/>
      <c r="DA107" s="71"/>
      <c r="DB107" s="71"/>
      <c r="DC107" s="71"/>
      <c r="DD107" s="71"/>
      <c r="DE107" s="71"/>
      <c r="DF107" s="71"/>
      <c r="DG107" s="71"/>
      <c r="DH107" s="71"/>
      <c r="DI107" s="71"/>
      <c r="DJ107" s="71"/>
      <c r="DK107" s="71"/>
      <c r="DL107" s="71"/>
      <c r="DM107" s="71"/>
      <c r="DN107" s="71"/>
      <c r="DO107" s="71"/>
      <c r="DP107" s="71"/>
      <c r="DQ107" s="71"/>
      <c r="DR107" s="71"/>
      <c r="DS107" s="71"/>
      <c r="DT107" s="71"/>
      <c r="DU107" s="71"/>
      <c r="DV107" s="71"/>
      <c r="DW107" s="71"/>
      <c r="DX107" s="71"/>
      <c r="DY107" s="71"/>
      <c r="DZ107" s="72"/>
      <c r="EA107" s="72"/>
      <c r="EB107" s="72"/>
      <c r="EC107" s="72"/>
      <c r="ED107" s="72"/>
      <c r="EE107" s="72"/>
      <c r="EF107" s="71"/>
      <c r="EG107" s="72"/>
      <c r="EH107" s="72"/>
      <c r="EI107" s="72"/>
      <c r="EJ107" s="72"/>
      <c r="EK107" s="72"/>
      <c r="EL107" s="72"/>
      <c r="EM107" s="72"/>
      <c r="EN107" s="72"/>
      <c r="EO107" s="72"/>
      <c r="EP107" s="72"/>
      <c r="EQ107" s="71"/>
      <c r="ER107" s="71"/>
      <c r="ES107" s="71"/>
      <c r="ET107" s="71"/>
      <c r="EU107" s="71"/>
      <c r="EV107" s="71"/>
      <c r="EW107" s="71"/>
      <c r="EX107" s="71"/>
      <c r="EY107" s="71"/>
      <c r="EZ107" s="71"/>
      <c r="FA107" s="71"/>
      <c r="FB107" s="72"/>
      <c r="FC107" s="72"/>
      <c r="FD107" s="71"/>
      <c r="FE107" s="71"/>
      <c r="FF107" s="71"/>
      <c r="FG107" s="71"/>
      <c r="FH107" s="71"/>
      <c r="FI107" s="71"/>
      <c r="FJ107" s="71"/>
      <c r="FK107" s="71"/>
      <c r="FL107" s="71"/>
      <c r="FM107" s="71"/>
      <c r="FN107" s="71"/>
      <c r="FO107" s="71"/>
      <c r="FP107" s="71"/>
      <c r="FQ107" s="71"/>
      <c r="FR107" s="71"/>
      <c r="FS107" s="71"/>
      <c r="FT107" s="71"/>
      <c r="FU107" s="71"/>
      <c r="FV107" s="71"/>
      <c r="FW107" s="71"/>
      <c r="FX107" s="71"/>
      <c r="FY107" s="71"/>
      <c r="FZ107" s="71"/>
      <c r="GA107" s="71"/>
      <c r="GB107" s="71"/>
      <c r="GC107" s="71"/>
      <c r="GD107" s="71"/>
      <c r="GE107" s="71"/>
      <c r="GF107" s="71"/>
      <c r="GG107" s="76" t="s">
        <v>244</v>
      </c>
      <c r="GH107" s="76"/>
      <c r="GI107" s="76"/>
      <c r="GJ107" s="76"/>
      <c r="GK107" s="77" t="s">
        <v>540</v>
      </c>
      <c r="GL107" s="76"/>
      <c r="GM107" s="76"/>
      <c r="GN107" s="76" t="s">
        <v>244</v>
      </c>
      <c r="GP107" s="77" t="s">
        <v>541</v>
      </c>
      <c r="GS107" s="76" t="s">
        <v>244</v>
      </c>
      <c r="GT107" s="77" t="s">
        <v>542</v>
      </c>
      <c r="GW107" s="76" t="s">
        <v>244</v>
      </c>
      <c r="GX107" s="77" t="s">
        <v>543</v>
      </c>
      <c r="HB107" s="86" t="s">
        <v>244</v>
      </c>
      <c r="HC107" s="77" t="s">
        <v>544</v>
      </c>
      <c r="HE107" s="86" t="s">
        <v>244</v>
      </c>
      <c r="HF107" s="77" t="s">
        <v>545</v>
      </c>
      <c r="HH107" s="71"/>
      <c r="HI107" s="71"/>
      <c r="HJ107" s="71"/>
      <c r="HK107" s="71"/>
      <c r="HL107" s="71"/>
    </row>
    <row r="108" spans="1:220" ht="15.95" customHeight="1">
      <c r="A108" s="209" t="s">
        <v>236</v>
      </c>
      <c r="B108" s="210"/>
      <c r="C108" s="210"/>
      <c r="D108" s="210"/>
      <c r="E108" s="210"/>
      <c r="F108" s="210"/>
      <c r="G108" s="210"/>
      <c r="H108" s="210"/>
      <c r="I108" s="210"/>
      <c r="J108" s="210"/>
      <c r="K108" s="210"/>
      <c r="L108" s="210"/>
      <c r="M108" s="210"/>
      <c r="N108" s="210"/>
      <c r="O108" s="222"/>
      <c r="P108" s="276" t="s">
        <v>1797</v>
      </c>
      <c r="Q108" s="210"/>
      <c r="R108" s="210"/>
      <c r="S108" s="210"/>
      <c r="T108" s="210"/>
      <c r="U108" s="210"/>
      <c r="V108" s="210"/>
      <c r="W108" s="210"/>
      <c r="X108" s="210"/>
      <c r="Y108" s="222"/>
      <c r="Z108" s="289" t="s">
        <v>237</v>
      </c>
      <c r="AA108" s="289"/>
      <c r="AB108" s="210"/>
      <c r="AC108" s="210"/>
      <c r="AD108" s="210"/>
      <c r="AE108" s="211"/>
      <c r="AF108" s="72"/>
      <c r="AG108" s="72"/>
      <c r="AH108" s="72"/>
      <c r="AI108" s="72"/>
      <c r="AJ108" s="72"/>
      <c r="AK108" s="72"/>
      <c r="AL108" s="72"/>
      <c r="AM108" s="72"/>
      <c r="AN108" s="72"/>
      <c r="AO108" s="72"/>
      <c r="AP108" s="72"/>
      <c r="AQ108" s="72"/>
      <c r="AR108" s="72"/>
      <c r="AS108" s="72"/>
      <c r="AT108" s="72"/>
      <c r="AU108" s="72"/>
      <c r="AV108" s="72"/>
      <c r="AW108" s="72"/>
      <c r="AX108" s="72"/>
      <c r="AY108" s="72"/>
      <c r="AZ108" s="72"/>
      <c r="BA108" s="72"/>
      <c r="BB108" s="72"/>
      <c r="BC108" s="72"/>
      <c r="BD108" s="72"/>
      <c r="BE108" s="72"/>
      <c r="BF108" s="72"/>
      <c r="BG108" s="72"/>
      <c r="BH108" s="72"/>
      <c r="BI108" s="72"/>
      <c r="BJ108" s="72"/>
      <c r="BK108" s="72"/>
      <c r="BL108" s="72"/>
      <c r="BM108" s="72"/>
      <c r="BN108" s="72"/>
      <c r="BO108" s="72"/>
      <c r="BP108" s="72"/>
      <c r="BQ108" s="72"/>
      <c r="BR108" s="72"/>
      <c r="BS108" s="72"/>
      <c r="BT108" s="72"/>
      <c r="BU108" s="72"/>
      <c r="BV108" s="72"/>
      <c r="BW108" s="72"/>
      <c r="BX108" s="72"/>
      <c r="BY108" s="72"/>
      <c r="BZ108" s="72"/>
      <c r="CA108" s="72"/>
      <c r="CB108" s="72"/>
      <c r="CC108" s="72"/>
      <c r="CD108" s="72"/>
      <c r="CE108" s="72"/>
      <c r="CF108" s="72"/>
      <c r="CG108" s="72"/>
      <c r="CH108" s="72"/>
      <c r="CI108" s="72"/>
      <c r="CJ108" s="72"/>
      <c r="CK108" s="72"/>
      <c r="CL108" s="72"/>
      <c r="CM108" s="72"/>
      <c r="CN108" s="72"/>
      <c r="CO108" s="72"/>
      <c r="CP108" s="72"/>
      <c r="CQ108" s="72"/>
      <c r="CR108" s="72"/>
      <c r="CS108" s="72"/>
      <c r="CT108" s="72"/>
      <c r="CU108" s="72"/>
      <c r="CV108" s="72"/>
      <c r="CW108" s="72"/>
      <c r="CX108" s="72"/>
      <c r="CY108" s="72"/>
      <c r="CZ108" s="72"/>
      <c r="DA108" s="72"/>
      <c r="DB108" s="72"/>
      <c r="DC108" s="72"/>
      <c r="DD108" s="72"/>
      <c r="DE108" s="72"/>
      <c r="DF108" s="72"/>
      <c r="DG108" s="72"/>
      <c r="DH108" s="72"/>
      <c r="DI108" s="72"/>
      <c r="DJ108" s="72"/>
      <c r="DK108" s="72"/>
      <c r="DL108" s="72"/>
      <c r="DM108" s="72"/>
      <c r="DN108" s="72"/>
      <c r="DO108" s="72"/>
      <c r="DP108" s="72"/>
      <c r="DQ108" s="72"/>
      <c r="DR108" s="72"/>
      <c r="DS108" s="72"/>
      <c r="DT108" s="72"/>
      <c r="DU108" s="72"/>
      <c r="DV108" s="72"/>
      <c r="DW108" s="72"/>
      <c r="DX108" s="72"/>
      <c r="DY108" s="72"/>
      <c r="DZ108" s="71"/>
      <c r="EA108" s="71"/>
      <c r="EB108" s="71"/>
      <c r="EC108" s="71"/>
      <c r="ED108" s="71"/>
      <c r="EE108" s="71"/>
      <c r="EF108" s="72"/>
      <c r="EG108" s="71"/>
      <c r="EH108" s="71"/>
      <c r="EI108" s="71"/>
      <c r="EJ108" s="71"/>
      <c r="EK108" s="71"/>
      <c r="EL108" s="71"/>
      <c r="EM108" s="71"/>
      <c r="EN108" s="71"/>
      <c r="EO108" s="71"/>
      <c r="EP108" s="71"/>
      <c r="EQ108" s="72"/>
      <c r="ER108" s="72"/>
      <c r="ES108" s="72"/>
      <c r="ET108" s="72"/>
      <c r="EU108" s="72"/>
      <c r="EV108" s="72"/>
      <c r="EW108" s="72"/>
      <c r="EX108" s="72"/>
      <c r="EY108" s="72"/>
      <c r="EZ108" s="72"/>
      <c r="FA108" s="72"/>
      <c r="FB108" s="71"/>
      <c r="FC108" s="71"/>
      <c r="FD108" s="72"/>
      <c r="FE108" s="72"/>
      <c r="FF108" s="72"/>
      <c r="FG108" s="72"/>
      <c r="FH108" s="72"/>
      <c r="FI108" s="72"/>
      <c r="FJ108" s="72"/>
      <c r="FK108" s="72"/>
      <c r="FL108" s="72"/>
      <c r="FM108" s="72"/>
      <c r="FN108" s="72"/>
      <c r="FO108" s="72"/>
      <c r="FP108" s="72"/>
      <c r="FQ108" s="72"/>
      <c r="FR108" s="72"/>
      <c r="FS108" s="72"/>
      <c r="FT108" s="72"/>
      <c r="FU108" s="72"/>
      <c r="FV108" s="72"/>
      <c r="FW108" s="72"/>
      <c r="FX108" s="72"/>
      <c r="FY108" s="72"/>
      <c r="FZ108" s="72"/>
      <c r="GA108" s="72"/>
      <c r="GB108" s="72"/>
      <c r="GC108" s="72"/>
      <c r="GD108" s="72"/>
      <c r="GE108" s="72"/>
      <c r="GF108" s="77" t="s">
        <v>546</v>
      </c>
      <c r="GG108" s="75" t="s">
        <v>244</v>
      </c>
      <c r="GH108" s="75"/>
      <c r="GI108" s="75"/>
      <c r="GJ108" s="75"/>
      <c r="GK108" s="69"/>
      <c r="GL108" s="75"/>
      <c r="GM108" s="75"/>
      <c r="GN108" s="75" t="s">
        <v>244</v>
      </c>
      <c r="GO108" s="69"/>
      <c r="GP108" s="77" t="s">
        <v>547</v>
      </c>
      <c r="GQ108" s="69"/>
      <c r="GR108" s="69"/>
      <c r="GS108" s="75" t="s">
        <v>244</v>
      </c>
      <c r="GT108" s="77" t="s">
        <v>548</v>
      </c>
      <c r="GU108" s="69"/>
      <c r="GV108" s="69"/>
      <c r="GW108" s="75" t="s">
        <v>244</v>
      </c>
      <c r="GX108" s="69"/>
      <c r="GY108" s="69"/>
      <c r="GZ108" s="69"/>
      <c r="HA108" s="69"/>
      <c r="HB108" s="69" t="s">
        <v>244</v>
      </c>
      <c r="HC108" s="69"/>
      <c r="HD108" s="69"/>
      <c r="HE108" s="69" t="s">
        <v>244</v>
      </c>
      <c r="HF108" s="77" t="s">
        <v>549</v>
      </c>
      <c r="HG108" s="69"/>
      <c r="HH108" s="72"/>
      <c r="HI108" s="72"/>
      <c r="HJ108" s="72"/>
      <c r="HK108" s="72"/>
      <c r="HL108" s="72"/>
    </row>
    <row r="109" spans="1:220" ht="20.100000000000001" customHeight="1">
      <c r="A109" s="417"/>
      <c r="B109" s="216"/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9"/>
      <c r="P109" s="220"/>
      <c r="Q109" s="216"/>
      <c r="R109" s="216"/>
      <c r="S109" s="216"/>
      <c r="T109" s="216"/>
      <c r="U109" s="216"/>
      <c r="V109" s="216"/>
      <c r="W109" s="216"/>
      <c r="X109" s="216"/>
      <c r="Y109" s="219"/>
      <c r="Z109" s="419"/>
      <c r="AA109" s="419"/>
      <c r="AB109" s="216"/>
      <c r="AC109" s="216"/>
      <c r="AD109" s="216"/>
      <c r="AE109" s="217"/>
      <c r="AF109" s="71"/>
      <c r="AG109" s="71"/>
      <c r="AH109" s="71"/>
      <c r="AI109" s="71"/>
      <c r="AJ109" s="71"/>
      <c r="AK109" s="71"/>
      <c r="AL109" s="71"/>
      <c r="AM109" s="71"/>
      <c r="AN109" s="71"/>
      <c r="AO109" s="71"/>
      <c r="AP109" s="71"/>
      <c r="AQ109" s="71"/>
      <c r="AR109" s="71"/>
      <c r="AS109" s="71"/>
      <c r="AT109" s="71"/>
      <c r="AU109" s="71"/>
      <c r="AV109" s="71"/>
      <c r="AW109" s="71"/>
      <c r="AX109" s="71"/>
      <c r="AY109" s="71"/>
      <c r="AZ109" s="71"/>
      <c r="BA109" s="71"/>
      <c r="BB109" s="71"/>
      <c r="BC109" s="71"/>
      <c r="BD109" s="71"/>
      <c r="BE109" s="71"/>
      <c r="BF109" s="71"/>
      <c r="BG109" s="71"/>
      <c r="BH109" s="71"/>
      <c r="BI109" s="71"/>
      <c r="BJ109" s="71"/>
      <c r="BK109" s="71"/>
      <c r="BL109" s="71"/>
      <c r="BM109" s="71"/>
      <c r="BN109" s="71"/>
      <c r="BO109" s="71"/>
      <c r="BP109" s="71"/>
      <c r="BQ109" s="71"/>
      <c r="BR109" s="71"/>
      <c r="BS109" s="71"/>
      <c r="BT109" s="71"/>
      <c r="BU109" s="71"/>
      <c r="BV109" s="71"/>
      <c r="BW109" s="71"/>
      <c r="BX109" s="71"/>
      <c r="BY109" s="71"/>
      <c r="BZ109" s="71"/>
      <c r="CA109" s="71"/>
      <c r="CB109" s="71"/>
      <c r="CC109" s="71"/>
      <c r="CD109" s="71"/>
      <c r="CE109" s="71"/>
      <c r="CF109" s="71"/>
      <c r="CG109" s="71"/>
      <c r="CH109" s="71"/>
      <c r="CI109" s="71"/>
      <c r="CJ109" s="71"/>
      <c r="CK109" s="71"/>
      <c r="CL109" s="71"/>
      <c r="CM109" s="71"/>
      <c r="CN109" s="71"/>
      <c r="CO109" s="71"/>
      <c r="CP109" s="71"/>
      <c r="CQ109" s="71"/>
      <c r="CR109" s="71"/>
      <c r="CS109" s="71"/>
      <c r="CT109" s="71"/>
      <c r="CU109" s="71"/>
      <c r="CV109" s="71"/>
      <c r="CW109" s="71"/>
      <c r="CX109" s="71"/>
      <c r="CY109" s="71"/>
      <c r="CZ109" s="71"/>
      <c r="DA109" s="71"/>
      <c r="DB109" s="71"/>
      <c r="DC109" s="71"/>
      <c r="DD109" s="71"/>
      <c r="DE109" s="71"/>
      <c r="DF109" s="71"/>
      <c r="DG109" s="71"/>
      <c r="DH109" s="71"/>
      <c r="DI109" s="71"/>
      <c r="DJ109" s="71"/>
      <c r="DK109" s="71"/>
      <c r="DL109" s="71"/>
      <c r="DM109" s="71"/>
      <c r="DN109" s="71"/>
      <c r="DO109" s="71"/>
      <c r="DP109" s="71"/>
      <c r="DQ109" s="71"/>
      <c r="DR109" s="71"/>
      <c r="DS109" s="71"/>
      <c r="DT109" s="71"/>
      <c r="DU109" s="71"/>
      <c r="DV109" s="71"/>
      <c r="DW109" s="71"/>
      <c r="DX109" s="71"/>
      <c r="DY109" s="71"/>
      <c r="DZ109" s="72"/>
      <c r="EA109" s="72"/>
      <c r="EB109" s="72"/>
      <c r="EC109" s="72"/>
      <c r="ED109" s="72"/>
      <c r="EE109" s="72"/>
      <c r="EF109" s="71"/>
      <c r="EG109" s="69"/>
      <c r="EH109" s="69"/>
      <c r="EI109" s="69"/>
      <c r="EJ109" s="69"/>
      <c r="EK109" s="72"/>
      <c r="EL109" s="72"/>
      <c r="EM109" s="72"/>
      <c r="EN109" s="72"/>
      <c r="EO109" s="72"/>
      <c r="EP109" s="72"/>
      <c r="EQ109" s="71"/>
      <c r="ER109" s="71"/>
      <c r="ES109" s="71"/>
      <c r="ET109" s="71"/>
      <c r="EU109" s="71"/>
      <c r="EV109" s="71"/>
      <c r="EW109" s="71"/>
      <c r="EX109" s="71"/>
      <c r="EY109" s="71"/>
      <c r="EZ109" s="72"/>
      <c r="FA109" s="71"/>
      <c r="FB109" s="72"/>
      <c r="FC109" s="72"/>
      <c r="FD109" s="71"/>
      <c r="FE109" s="71"/>
      <c r="FF109" s="71"/>
      <c r="FG109" s="71"/>
      <c r="FH109" s="71"/>
      <c r="FI109" s="71"/>
      <c r="FJ109" s="71"/>
      <c r="FK109" s="71"/>
      <c r="FL109" s="71"/>
      <c r="FM109" s="71"/>
      <c r="FN109" s="71"/>
      <c r="FO109" s="71"/>
      <c r="FP109" s="71"/>
      <c r="FQ109" s="71"/>
      <c r="FR109" s="71"/>
      <c r="FS109" s="71"/>
      <c r="FT109" s="71"/>
      <c r="FU109" s="71"/>
      <c r="FV109" s="71"/>
      <c r="FW109" s="71"/>
      <c r="FX109" s="71"/>
      <c r="FY109" s="71"/>
      <c r="FZ109" s="71"/>
      <c r="GA109" s="71"/>
      <c r="GB109" s="71"/>
      <c r="GC109" s="71"/>
      <c r="GD109" s="71"/>
      <c r="GE109" s="71"/>
      <c r="GF109" s="71"/>
      <c r="GG109" s="76" t="s">
        <v>244</v>
      </c>
      <c r="GH109" s="76"/>
      <c r="GI109" s="76"/>
      <c r="GJ109" s="76"/>
      <c r="GK109" s="77" t="s">
        <v>550</v>
      </c>
      <c r="GL109" s="76"/>
      <c r="GM109" s="76"/>
      <c r="GN109" s="76" t="s">
        <v>244</v>
      </c>
      <c r="GS109" s="76" t="s">
        <v>244</v>
      </c>
      <c r="GW109" s="76" t="s">
        <v>244</v>
      </c>
      <c r="GX109" s="77" t="s">
        <v>551</v>
      </c>
      <c r="HB109" s="86" t="s">
        <v>244</v>
      </c>
      <c r="HC109" s="77" t="s">
        <v>552</v>
      </c>
      <c r="HE109" s="86" t="s">
        <v>244</v>
      </c>
      <c r="HF109" s="77" t="s">
        <v>553</v>
      </c>
      <c r="HH109" s="71"/>
      <c r="HI109" s="71"/>
      <c r="HJ109" s="71"/>
      <c r="HK109" s="71"/>
      <c r="HL109" s="71"/>
    </row>
    <row r="110" spans="1:220" ht="15.95" customHeight="1">
      <c r="A110" s="209" t="s">
        <v>1872</v>
      </c>
      <c r="B110" s="210"/>
      <c r="C110" s="210"/>
      <c r="D110" s="210"/>
      <c r="E110" s="210"/>
      <c r="F110" s="210"/>
      <c r="G110" s="210"/>
      <c r="H110" s="210"/>
      <c r="I110" s="210"/>
      <c r="J110" s="210"/>
      <c r="K110" s="210"/>
      <c r="L110" s="210"/>
      <c r="M110" s="210"/>
      <c r="N110" s="210"/>
      <c r="O110" s="222"/>
      <c r="P110" s="276" t="s">
        <v>1873</v>
      </c>
      <c r="Q110" s="210"/>
      <c r="R110" s="210"/>
      <c r="S110" s="210"/>
      <c r="T110" s="210"/>
      <c r="U110" s="210"/>
      <c r="V110" s="210"/>
      <c r="W110" s="210"/>
      <c r="X110" s="210"/>
      <c r="Y110" s="222"/>
      <c r="Z110" s="369" t="s">
        <v>1874</v>
      </c>
      <c r="AA110" s="370"/>
      <c r="AB110" s="418"/>
      <c r="AC110" s="418"/>
      <c r="AD110" s="418"/>
      <c r="AE110" s="371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1"/>
      <c r="EA110" s="71"/>
      <c r="EB110" s="71"/>
      <c r="EC110" s="71"/>
      <c r="ED110" s="71"/>
      <c r="EE110" s="71"/>
      <c r="EF110" s="72"/>
      <c r="EG110" s="69"/>
      <c r="EH110" s="69"/>
      <c r="EI110" s="69"/>
      <c r="EJ110" s="69"/>
      <c r="EK110" s="71"/>
      <c r="EL110" s="71"/>
      <c r="EM110" s="71"/>
      <c r="EN110" s="71"/>
      <c r="EO110" s="71"/>
      <c r="EP110" s="71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1"/>
      <c r="FC110" s="71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7" t="s">
        <v>554</v>
      </c>
      <c r="GG110" s="75" t="s">
        <v>244</v>
      </c>
      <c r="GH110" s="75"/>
      <c r="GI110" s="75"/>
      <c r="GJ110" s="75"/>
      <c r="GK110" s="77" t="s">
        <v>555</v>
      </c>
      <c r="GL110" s="75"/>
      <c r="GM110" s="75"/>
      <c r="GN110" s="75" t="s">
        <v>244</v>
      </c>
      <c r="GO110" s="69"/>
      <c r="GP110" s="77" t="s">
        <v>556</v>
      </c>
      <c r="GQ110" s="69"/>
      <c r="GR110" s="69"/>
      <c r="GS110" s="75" t="s">
        <v>244</v>
      </c>
      <c r="GT110" s="77" t="s">
        <v>557</v>
      </c>
      <c r="GU110" s="69"/>
      <c r="GV110" s="69"/>
      <c r="GW110" s="75" t="s">
        <v>244</v>
      </c>
      <c r="GX110" s="77" t="s">
        <v>558</v>
      </c>
      <c r="GY110" s="69"/>
      <c r="GZ110" s="69"/>
      <c r="HA110" s="69"/>
      <c r="HB110" s="69" t="s">
        <v>244</v>
      </c>
      <c r="HC110" s="77" t="s">
        <v>559</v>
      </c>
      <c r="HD110" s="69"/>
      <c r="HE110" s="69" t="s">
        <v>244</v>
      </c>
      <c r="HF110" s="77" t="s">
        <v>560</v>
      </c>
      <c r="HG110" s="69"/>
      <c r="HH110" s="72"/>
      <c r="HI110" s="72"/>
      <c r="HJ110" s="72"/>
      <c r="HK110" s="72"/>
      <c r="HL110" s="72"/>
    </row>
    <row r="111" spans="1:220" ht="20.100000000000001" customHeight="1">
      <c r="A111" s="218"/>
      <c r="B111" s="216"/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9"/>
      <c r="P111" s="220"/>
      <c r="Q111" s="216"/>
      <c r="R111" s="216"/>
      <c r="S111" s="216"/>
      <c r="T111" s="216"/>
      <c r="U111" s="216"/>
      <c r="V111" s="216"/>
      <c r="W111" s="216"/>
      <c r="X111" s="216"/>
      <c r="Y111" s="219"/>
      <c r="Z111" s="423"/>
      <c r="AA111" s="424"/>
      <c r="AB111" s="425"/>
      <c r="AC111" s="425"/>
      <c r="AD111" s="425"/>
      <c r="AE111" s="426"/>
      <c r="AF111" s="71"/>
      <c r="AG111" s="71"/>
      <c r="AH111" s="71"/>
      <c r="AI111" s="71"/>
      <c r="AJ111" s="71"/>
      <c r="AK111" s="71"/>
      <c r="AL111" s="71"/>
      <c r="AM111" s="71"/>
      <c r="AN111" s="71"/>
      <c r="AO111" s="71"/>
      <c r="AP111" s="71"/>
      <c r="AQ111" s="71"/>
      <c r="AR111" s="71"/>
      <c r="AS111" s="71"/>
      <c r="AT111" s="71"/>
      <c r="AU111" s="71"/>
      <c r="AV111" s="71"/>
      <c r="AW111" s="71"/>
      <c r="AX111" s="71"/>
      <c r="AY111" s="71"/>
      <c r="AZ111" s="71"/>
      <c r="BA111" s="71"/>
      <c r="BB111" s="71"/>
      <c r="BC111" s="71"/>
      <c r="BD111" s="71"/>
      <c r="BE111" s="71"/>
      <c r="BF111" s="71"/>
      <c r="BG111" s="71"/>
      <c r="BH111" s="71"/>
      <c r="BI111" s="71"/>
      <c r="BJ111" s="71"/>
      <c r="BK111" s="71"/>
      <c r="BL111" s="71"/>
      <c r="BM111" s="71"/>
      <c r="BN111" s="71"/>
      <c r="BO111" s="71"/>
      <c r="BP111" s="71"/>
      <c r="BQ111" s="71"/>
      <c r="BR111" s="71"/>
      <c r="BS111" s="71"/>
      <c r="BT111" s="71"/>
      <c r="BU111" s="71"/>
      <c r="BV111" s="71"/>
      <c r="BW111" s="71"/>
      <c r="BX111" s="71"/>
      <c r="BY111" s="71"/>
      <c r="BZ111" s="71"/>
      <c r="CA111" s="71"/>
      <c r="CB111" s="71"/>
      <c r="CC111" s="71"/>
      <c r="CD111" s="71"/>
      <c r="CE111" s="71"/>
      <c r="CF111" s="71"/>
      <c r="CG111" s="71"/>
      <c r="CH111" s="71"/>
      <c r="CI111" s="71"/>
      <c r="CJ111" s="71"/>
      <c r="CK111" s="71"/>
      <c r="CL111" s="71"/>
      <c r="CM111" s="71"/>
      <c r="CN111" s="71"/>
      <c r="CO111" s="71"/>
      <c r="CP111" s="71"/>
      <c r="CQ111" s="71"/>
      <c r="CR111" s="71"/>
      <c r="CS111" s="71"/>
      <c r="CT111" s="71"/>
      <c r="CU111" s="71"/>
      <c r="CV111" s="71"/>
      <c r="CW111" s="71"/>
      <c r="CX111" s="71"/>
      <c r="CY111" s="71"/>
      <c r="CZ111" s="71"/>
      <c r="DA111" s="71"/>
      <c r="DB111" s="71"/>
      <c r="DC111" s="71"/>
      <c r="DD111" s="71"/>
      <c r="DE111" s="71"/>
      <c r="DF111" s="71"/>
      <c r="DG111" s="71"/>
      <c r="DH111" s="71"/>
      <c r="DI111" s="71"/>
      <c r="DJ111" s="71"/>
      <c r="DK111" s="71"/>
      <c r="DL111" s="71"/>
      <c r="DM111" s="71"/>
      <c r="DN111" s="71"/>
      <c r="DO111" s="71"/>
      <c r="DP111" s="71"/>
      <c r="DQ111" s="71"/>
      <c r="DR111" s="71"/>
      <c r="DS111" s="71"/>
      <c r="DT111" s="71"/>
      <c r="DU111" s="71"/>
      <c r="DV111" s="71"/>
      <c r="DW111" s="71"/>
      <c r="DX111" s="71"/>
      <c r="DY111" s="71"/>
      <c r="DZ111" s="72"/>
      <c r="EA111" s="72"/>
      <c r="EB111" s="69"/>
      <c r="EC111" s="69"/>
      <c r="ED111" s="69"/>
      <c r="EE111" s="69"/>
      <c r="EF111" s="71"/>
      <c r="EG111" s="69"/>
      <c r="EH111" s="69"/>
      <c r="EI111" s="69"/>
      <c r="EJ111" s="69"/>
      <c r="EK111" s="69"/>
      <c r="EL111" s="69"/>
      <c r="EM111" s="69"/>
      <c r="EN111" s="69"/>
      <c r="EO111" s="69"/>
      <c r="EP111" s="69"/>
      <c r="EQ111" s="71"/>
      <c r="ER111" s="71"/>
      <c r="ES111" s="71"/>
      <c r="ET111" s="71"/>
      <c r="EU111" s="71"/>
      <c r="EV111" s="71"/>
      <c r="EW111" s="71"/>
      <c r="EX111" s="71"/>
      <c r="EY111" s="71"/>
      <c r="EZ111" s="71"/>
      <c r="FA111" s="71"/>
      <c r="FB111" s="69"/>
      <c r="FC111" s="69"/>
      <c r="FD111" s="71"/>
      <c r="FE111" s="71"/>
      <c r="FF111" s="71"/>
      <c r="FG111" s="71"/>
      <c r="FH111" s="71"/>
      <c r="FI111" s="71"/>
      <c r="FJ111" s="71"/>
      <c r="FK111" s="71"/>
      <c r="FL111" s="71"/>
      <c r="FM111" s="71"/>
      <c r="FN111" s="71"/>
      <c r="FO111" s="71"/>
      <c r="FP111" s="71"/>
      <c r="FQ111" s="71"/>
      <c r="FR111" s="71"/>
      <c r="FS111" s="71"/>
      <c r="FT111" s="71"/>
      <c r="FU111" s="71"/>
      <c r="FV111" s="71"/>
      <c r="FW111" s="71"/>
      <c r="FX111" s="71"/>
      <c r="FY111" s="71"/>
      <c r="FZ111" s="71"/>
      <c r="GA111" s="71"/>
      <c r="GB111" s="71"/>
      <c r="GC111" s="71"/>
      <c r="GD111" s="71"/>
      <c r="GE111" s="71"/>
      <c r="GF111" s="77" t="s">
        <v>561</v>
      </c>
      <c r="GG111" s="76" t="s">
        <v>244</v>
      </c>
      <c r="GH111" s="76"/>
      <c r="GI111" s="76"/>
      <c r="GJ111" s="76"/>
      <c r="GK111" s="77" t="s">
        <v>562</v>
      </c>
      <c r="GL111" s="76"/>
      <c r="GM111" s="76"/>
      <c r="GN111" s="76" t="s">
        <v>244</v>
      </c>
      <c r="GP111" s="77" t="s">
        <v>563</v>
      </c>
      <c r="GS111" s="76" t="s">
        <v>244</v>
      </c>
      <c r="GT111" s="77" t="s">
        <v>564</v>
      </c>
      <c r="GW111" s="76" t="s">
        <v>244</v>
      </c>
      <c r="HB111" s="86" t="s">
        <v>244</v>
      </c>
      <c r="HC111" s="77" t="s">
        <v>565</v>
      </c>
      <c r="HE111" s="86" t="s">
        <v>244</v>
      </c>
      <c r="HF111" s="77" t="s">
        <v>566</v>
      </c>
      <c r="HH111" s="71"/>
      <c r="HI111" s="71"/>
      <c r="HJ111" s="71"/>
      <c r="HK111" s="71"/>
      <c r="HL111" s="71"/>
    </row>
    <row r="112" spans="1:220" ht="15.95" customHeight="1">
      <c r="A112" s="335" t="s">
        <v>1798</v>
      </c>
      <c r="B112" s="210"/>
      <c r="C112" s="210"/>
      <c r="D112" s="210"/>
      <c r="E112" s="210"/>
      <c r="F112" s="210"/>
      <c r="G112" s="210"/>
      <c r="H112" s="210"/>
      <c r="I112" s="210"/>
      <c r="J112" s="210"/>
      <c r="K112" s="210"/>
      <c r="L112" s="210"/>
      <c r="M112" s="210"/>
      <c r="N112" s="210"/>
      <c r="O112" s="210"/>
      <c r="P112" s="210"/>
      <c r="Q112" s="210"/>
      <c r="R112" s="210"/>
      <c r="S112" s="210"/>
      <c r="T112" s="210"/>
      <c r="U112" s="210"/>
      <c r="V112" s="210"/>
      <c r="W112" s="210"/>
      <c r="X112" s="210"/>
      <c r="Y112" s="210"/>
      <c r="Z112" s="210"/>
      <c r="AA112" s="210"/>
      <c r="AB112" s="210"/>
      <c r="AC112" s="210"/>
      <c r="AD112" s="210"/>
      <c r="AE112" s="211"/>
      <c r="AF112" s="72"/>
      <c r="AG112" s="72"/>
      <c r="AH112" s="72"/>
      <c r="AI112" s="72"/>
      <c r="AJ112" s="72"/>
      <c r="AK112" s="72"/>
      <c r="AL112" s="72"/>
      <c r="AM112" s="72"/>
      <c r="AN112" s="72"/>
      <c r="AO112" s="72"/>
      <c r="AP112" s="72"/>
      <c r="AQ112" s="72"/>
      <c r="AR112" s="72"/>
      <c r="AS112" s="72"/>
      <c r="AT112" s="72"/>
      <c r="AU112" s="72"/>
      <c r="AV112" s="72"/>
      <c r="AW112" s="72"/>
      <c r="AX112" s="72"/>
      <c r="AY112" s="72"/>
      <c r="AZ112" s="72"/>
      <c r="BA112" s="72"/>
      <c r="BB112" s="72"/>
      <c r="BC112" s="72"/>
      <c r="BD112" s="72"/>
      <c r="BE112" s="72"/>
      <c r="BF112" s="72"/>
      <c r="BG112" s="72"/>
      <c r="BH112" s="72"/>
      <c r="BI112" s="72"/>
      <c r="BJ112" s="72"/>
      <c r="BK112" s="72"/>
      <c r="BL112" s="72"/>
      <c r="BM112" s="72"/>
      <c r="BN112" s="72"/>
      <c r="BO112" s="72"/>
      <c r="BP112" s="72"/>
      <c r="BQ112" s="72"/>
      <c r="BR112" s="72"/>
      <c r="BS112" s="72"/>
      <c r="BT112" s="72"/>
      <c r="BU112" s="72"/>
      <c r="BV112" s="72"/>
      <c r="BW112" s="72"/>
      <c r="BX112" s="72"/>
      <c r="BY112" s="72"/>
      <c r="BZ112" s="72"/>
      <c r="CA112" s="72"/>
      <c r="CB112" s="72"/>
      <c r="CC112" s="72"/>
      <c r="CD112" s="72"/>
      <c r="CE112" s="72"/>
      <c r="CF112" s="72"/>
      <c r="CG112" s="72"/>
      <c r="CH112" s="72"/>
      <c r="CI112" s="72"/>
      <c r="CJ112" s="72"/>
      <c r="CK112" s="72"/>
      <c r="CL112" s="72"/>
      <c r="CM112" s="72"/>
      <c r="CN112" s="72"/>
      <c r="CO112" s="72"/>
      <c r="CP112" s="72"/>
      <c r="CQ112" s="72"/>
      <c r="CR112" s="72"/>
      <c r="CS112" s="72"/>
      <c r="CT112" s="72"/>
      <c r="CU112" s="72"/>
      <c r="CV112" s="72"/>
      <c r="CW112" s="72"/>
      <c r="CX112" s="72"/>
      <c r="CY112" s="72"/>
      <c r="CZ112" s="72"/>
      <c r="DA112" s="72"/>
      <c r="DB112" s="72"/>
      <c r="DC112" s="72"/>
      <c r="DD112" s="72"/>
      <c r="DE112" s="72"/>
      <c r="DF112" s="72"/>
      <c r="DG112" s="72"/>
      <c r="DH112" s="72"/>
      <c r="DI112" s="72"/>
      <c r="DJ112" s="72"/>
      <c r="DK112" s="72"/>
      <c r="DL112" s="72"/>
      <c r="DM112" s="72"/>
      <c r="DN112" s="72"/>
      <c r="DO112" s="72"/>
      <c r="DP112" s="72"/>
      <c r="DQ112" s="72"/>
      <c r="DR112" s="72"/>
      <c r="DS112" s="72"/>
      <c r="DT112" s="72"/>
      <c r="DU112" s="72"/>
      <c r="DV112" s="72"/>
      <c r="DW112" s="72"/>
      <c r="DX112" s="72"/>
      <c r="DY112" s="72"/>
      <c r="DZ112" s="72"/>
      <c r="EA112" s="72"/>
      <c r="EB112" s="69"/>
      <c r="EC112" s="69"/>
      <c r="ED112" s="69"/>
      <c r="EE112" s="69"/>
      <c r="EF112" s="69"/>
      <c r="EG112" s="72"/>
      <c r="EH112" s="72"/>
      <c r="EI112" s="72"/>
      <c r="EJ112" s="72"/>
      <c r="EK112" s="69"/>
      <c r="EL112" s="69"/>
      <c r="EM112" s="69"/>
      <c r="EN112" s="69"/>
      <c r="EO112" s="69"/>
      <c r="EP112" s="69"/>
      <c r="EQ112" s="69"/>
      <c r="ER112" s="69"/>
      <c r="ES112" s="69"/>
      <c r="ET112" s="69"/>
      <c r="EU112" s="69"/>
      <c r="EV112" s="69"/>
      <c r="EW112" s="69"/>
      <c r="EX112" s="69"/>
      <c r="EY112" s="69"/>
      <c r="EZ112" s="72"/>
      <c r="FA112" s="69"/>
      <c r="FB112" s="69"/>
      <c r="FC112" s="69"/>
      <c r="FD112" s="69"/>
      <c r="FE112" s="69"/>
      <c r="FF112" s="72"/>
      <c r="FG112" s="72"/>
      <c r="FH112" s="72"/>
      <c r="FI112" s="72"/>
      <c r="FJ112" s="72"/>
      <c r="FK112" s="72"/>
      <c r="FL112" s="72"/>
      <c r="FM112" s="72"/>
      <c r="FN112" s="72"/>
      <c r="FO112" s="72"/>
      <c r="FP112" s="72"/>
      <c r="FQ112" s="72"/>
      <c r="FR112" s="72"/>
      <c r="FS112" s="72"/>
      <c r="FT112" s="72"/>
      <c r="FU112" s="72"/>
      <c r="FV112" s="72"/>
      <c r="FW112" s="72"/>
      <c r="FX112" s="72"/>
      <c r="FY112" s="72"/>
      <c r="FZ112" s="72"/>
      <c r="GA112" s="72"/>
      <c r="GB112" s="72"/>
      <c r="GC112" s="72"/>
      <c r="GD112" s="72"/>
      <c r="GE112" s="72"/>
      <c r="GF112" s="77" t="s">
        <v>567</v>
      </c>
      <c r="GG112" s="75" t="s">
        <v>244</v>
      </c>
      <c r="GH112" s="75"/>
      <c r="GI112" s="75"/>
      <c r="GJ112" s="75"/>
      <c r="GK112" s="77" t="s">
        <v>568</v>
      </c>
      <c r="GL112" s="75"/>
      <c r="GM112" s="75"/>
      <c r="GN112" s="75" t="s">
        <v>244</v>
      </c>
      <c r="GO112" s="69"/>
      <c r="GP112" s="69"/>
      <c r="GQ112" s="69"/>
      <c r="GR112" s="69"/>
      <c r="GS112" s="75" t="s">
        <v>244</v>
      </c>
      <c r="GT112" s="69"/>
      <c r="GU112" s="69"/>
      <c r="GV112" s="69"/>
      <c r="GW112" s="75" t="s">
        <v>244</v>
      </c>
      <c r="GX112" s="77" t="s">
        <v>569</v>
      </c>
      <c r="GY112" s="69"/>
      <c r="GZ112" s="69"/>
      <c r="HA112" s="69"/>
      <c r="HB112" s="69" t="s">
        <v>244</v>
      </c>
      <c r="HC112" s="77" t="s">
        <v>570</v>
      </c>
      <c r="HD112" s="69"/>
      <c r="HE112" s="69" t="s">
        <v>244</v>
      </c>
      <c r="HF112" s="69"/>
      <c r="HG112" s="69"/>
      <c r="HH112" s="72"/>
      <c r="HI112" s="72"/>
      <c r="HJ112" s="72"/>
      <c r="HK112" s="72"/>
      <c r="HL112" s="72"/>
    </row>
    <row r="113" spans="1:250" ht="39.950000000000003" customHeight="1">
      <c r="A113" s="427"/>
      <c r="B113" s="428"/>
      <c r="C113" s="428"/>
      <c r="D113" s="428"/>
      <c r="E113" s="428"/>
      <c r="F113" s="428"/>
      <c r="G113" s="428"/>
      <c r="H113" s="428"/>
      <c r="I113" s="428"/>
      <c r="J113" s="428"/>
      <c r="K113" s="428"/>
      <c r="L113" s="428"/>
      <c r="M113" s="428"/>
      <c r="N113" s="428"/>
      <c r="O113" s="428"/>
      <c r="P113" s="428"/>
      <c r="Q113" s="428"/>
      <c r="R113" s="428"/>
      <c r="S113" s="428"/>
      <c r="T113" s="428"/>
      <c r="U113" s="428"/>
      <c r="V113" s="428"/>
      <c r="W113" s="428"/>
      <c r="X113" s="428"/>
      <c r="Y113" s="428"/>
      <c r="Z113" s="428"/>
      <c r="AA113" s="428"/>
      <c r="AB113" s="428"/>
      <c r="AC113" s="428"/>
      <c r="AD113" s="428"/>
      <c r="AE113" s="429"/>
      <c r="AF113" s="72"/>
      <c r="AG113" s="72"/>
      <c r="AH113" s="72"/>
      <c r="AI113" s="72"/>
      <c r="AJ113" s="72"/>
      <c r="AK113" s="72"/>
      <c r="AL113" s="72"/>
      <c r="AM113" s="72"/>
      <c r="AN113" s="72"/>
      <c r="AO113" s="72"/>
      <c r="AP113" s="72"/>
      <c r="AQ113" s="72"/>
      <c r="AR113" s="72"/>
      <c r="AS113" s="72"/>
      <c r="AT113" s="72"/>
      <c r="AU113" s="72"/>
      <c r="AV113" s="72"/>
      <c r="AW113" s="72"/>
      <c r="AX113" s="72"/>
      <c r="AY113" s="72"/>
      <c r="AZ113" s="72"/>
      <c r="BA113" s="72"/>
      <c r="BB113" s="72"/>
      <c r="BC113" s="72"/>
      <c r="BD113" s="72"/>
      <c r="BE113" s="72"/>
      <c r="BF113" s="72"/>
      <c r="BG113" s="72"/>
      <c r="BH113" s="72"/>
      <c r="BI113" s="72"/>
      <c r="BJ113" s="72"/>
      <c r="BK113" s="72"/>
      <c r="BL113" s="72"/>
      <c r="BM113" s="72"/>
      <c r="BN113" s="72"/>
      <c r="BO113" s="72"/>
      <c r="BP113" s="72"/>
      <c r="BQ113" s="72"/>
      <c r="BR113" s="72"/>
      <c r="BS113" s="72"/>
      <c r="BT113" s="72"/>
      <c r="BU113" s="72"/>
      <c r="BV113" s="72"/>
      <c r="BW113" s="72"/>
      <c r="BX113" s="72"/>
      <c r="BY113" s="72"/>
      <c r="BZ113" s="72"/>
      <c r="CA113" s="72"/>
      <c r="CB113" s="72"/>
      <c r="CC113" s="72"/>
      <c r="CD113" s="72"/>
      <c r="CE113" s="72"/>
      <c r="CF113" s="72"/>
      <c r="CG113" s="72"/>
      <c r="CH113" s="72"/>
      <c r="CI113" s="72"/>
      <c r="CJ113" s="72"/>
      <c r="CK113" s="72"/>
      <c r="CL113" s="72"/>
      <c r="CM113" s="72"/>
      <c r="CN113" s="72"/>
      <c r="CO113" s="72"/>
      <c r="CP113" s="72"/>
      <c r="CQ113" s="72"/>
      <c r="CR113" s="72"/>
      <c r="CS113" s="72"/>
      <c r="CT113" s="72"/>
      <c r="CU113" s="72"/>
      <c r="CV113" s="72"/>
      <c r="CW113" s="72"/>
      <c r="CX113" s="72"/>
      <c r="CY113" s="72"/>
      <c r="CZ113" s="72"/>
      <c r="DA113" s="72"/>
      <c r="DB113" s="72"/>
      <c r="DC113" s="72"/>
      <c r="DD113" s="72"/>
      <c r="DE113" s="72"/>
      <c r="DF113" s="72"/>
      <c r="DG113" s="72"/>
      <c r="DH113" s="72"/>
      <c r="DI113" s="72"/>
      <c r="DJ113" s="72"/>
      <c r="DK113" s="72"/>
      <c r="DL113" s="72"/>
      <c r="DM113" s="72"/>
      <c r="DN113" s="72"/>
      <c r="DO113" s="72"/>
      <c r="DP113" s="72"/>
      <c r="DQ113" s="72"/>
      <c r="DR113" s="72"/>
      <c r="DS113" s="72"/>
      <c r="DT113" s="72"/>
      <c r="DU113" s="72"/>
      <c r="DV113" s="72"/>
      <c r="DW113" s="72"/>
      <c r="DX113" s="72"/>
      <c r="DY113" s="72"/>
      <c r="DZ113" s="72"/>
      <c r="EA113" s="72"/>
      <c r="EB113" s="69"/>
      <c r="EC113" s="69"/>
      <c r="ED113" s="69"/>
      <c r="EE113" s="69"/>
      <c r="EF113" s="69"/>
      <c r="EK113" s="69"/>
      <c r="EL113" s="69"/>
      <c r="EM113" s="69"/>
      <c r="EN113" s="69"/>
      <c r="EO113" s="69"/>
      <c r="EP113" s="69"/>
      <c r="EQ113" s="69"/>
      <c r="ER113" s="69"/>
      <c r="ES113" s="69"/>
      <c r="ET113" s="69"/>
      <c r="EU113" s="69"/>
      <c r="EV113" s="69"/>
      <c r="EW113" s="69"/>
      <c r="EX113" s="69"/>
      <c r="EY113" s="69"/>
      <c r="EZ113" s="71"/>
      <c r="FA113" s="69"/>
      <c r="FB113" s="69"/>
      <c r="FC113" s="69"/>
      <c r="FD113" s="69"/>
      <c r="FE113" s="69"/>
      <c r="FF113" s="72"/>
      <c r="FG113" s="72"/>
      <c r="FH113" s="72"/>
      <c r="FI113" s="72"/>
      <c r="FJ113" s="72"/>
      <c r="FK113" s="72"/>
      <c r="FL113" s="72"/>
      <c r="FM113" s="72"/>
      <c r="FN113" s="72"/>
      <c r="FO113" s="72"/>
      <c r="FP113" s="72"/>
      <c r="FQ113" s="72"/>
      <c r="FR113" s="72"/>
      <c r="FS113" s="72"/>
      <c r="FT113" s="72"/>
      <c r="FU113" s="72"/>
      <c r="FV113" s="72"/>
      <c r="FW113" s="72"/>
      <c r="FX113" s="72"/>
      <c r="FY113" s="72"/>
      <c r="FZ113" s="72"/>
      <c r="GA113" s="72"/>
      <c r="GB113" s="72"/>
      <c r="GC113" s="72"/>
      <c r="GD113" s="72"/>
      <c r="GE113" s="72"/>
      <c r="GF113" s="77"/>
      <c r="GG113" s="75"/>
      <c r="GH113" s="75"/>
      <c r="GI113" s="75"/>
      <c r="GJ113" s="75"/>
      <c r="GK113" s="77"/>
      <c r="GL113" s="75"/>
      <c r="GM113" s="75"/>
      <c r="GN113" s="75"/>
      <c r="GO113" s="69"/>
      <c r="GP113" s="69"/>
      <c r="GQ113" s="69"/>
      <c r="GR113" s="69"/>
      <c r="GS113" s="75"/>
      <c r="GT113" s="69"/>
      <c r="GU113" s="69"/>
      <c r="GV113" s="69"/>
      <c r="GW113" s="75"/>
      <c r="GX113" s="77"/>
      <c r="GY113" s="69"/>
      <c r="GZ113" s="69"/>
      <c r="HA113" s="69"/>
      <c r="HB113" s="69"/>
      <c r="HC113" s="77"/>
      <c r="HD113" s="69"/>
      <c r="HE113" s="69"/>
      <c r="HF113" s="69"/>
      <c r="HG113" s="69"/>
      <c r="HH113" s="72"/>
      <c r="HI113" s="72"/>
      <c r="HJ113" s="72"/>
      <c r="HK113" s="72"/>
      <c r="HL113" s="72"/>
    </row>
    <row r="114" spans="1:250" ht="15.95" customHeight="1">
      <c r="A114" s="209" t="s">
        <v>1799</v>
      </c>
      <c r="B114" s="210"/>
      <c r="C114" s="210"/>
      <c r="D114" s="210"/>
      <c r="E114" s="210"/>
      <c r="F114" s="210"/>
      <c r="G114" s="210"/>
      <c r="H114" s="210"/>
      <c r="I114" s="210"/>
      <c r="J114" s="210"/>
      <c r="K114" s="210"/>
      <c r="L114" s="210"/>
      <c r="M114" s="210"/>
      <c r="N114" s="210"/>
      <c r="O114" s="210"/>
      <c r="P114" s="210"/>
      <c r="Q114" s="210"/>
      <c r="R114" s="210"/>
      <c r="S114" s="210"/>
      <c r="T114" s="210"/>
      <c r="U114" s="210"/>
      <c r="V114" s="210"/>
      <c r="W114" s="210"/>
      <c r="X114" s="210"/>
      <c r="Y114" s="210"/>
      <c r="Z114" s="210"/>
      <c r="AA114" s="210"/>
      <c r="AB114" s="210"/>
      <c r="AC114" s="210"/>
      <c r="AD114" s="210"/>
      <c r="AE114" s="211"/>
      <c r="AF114" s="72"/>
      <c r="AG114" s="72"/>
      <c r="AH114" s="72"/>
      <c r="AI114" s="72"/>
      <c r="AJ114" s="72"/>
      <c r="AK114" s="72"/>
      <c r="AL114" s="72"/>
      <c r="AM114" s="72"/>
      <c r="AN114" s="72"/>
      <c r="AO114" s="72"/>
      <c r="AP114" s="72"/>
      <c r="AQ114" s="72"/>
      <c r="AR114" s="72"/>
      <c r="AS114" s="72"/>
      <c r="AT114" s="72"/>
      <c r="AU114" s="72"/>
      <c r="AV114" s="72"/>
      <c r="AW114" s="72"/>
      <c r="AX114" s="72"/>
      <c r="AY114" s="72"/>
      <c r="AZ114" s="72"/>
      <c r="BA114" s="72"/>
      <c r="BB114" s="72"/>
      <c r="BC114" s="72"/>
      <c r="BD114" s="72"/>
      <c r="BE114" s="72"/>
      <c r="BF114" s="72"/>
      <c r="BG114" s="72"/>
      <c r="BH114" s="72"/>
      <c r="BI114" s="72"/>
      <c r="BJ114" s="72"/>
      <c r="BK114" s="72"/>
      <c r="BL114" s="72"/>
      <c r="BM114" s="72"/>
      <c r="BN114" s="72"/>
      <c r="BO114" s="72"/>
      <c r="BP114" s="72"/>
      <c r="BQ114" s="72"/>
      <c r="BR114" s="72"/>
      <c r="BS114" s="72"/>
      <c r="BT114" s="72"/>
      <c r="BU114" s="72"/>
      <c r="BV114" s="72"/>
      <c r="BW114" s="72"/>
      <c r="BX114" s="72"/>
      <c r="BY114" s="72"/>
      <c r="BZ114" s="72"/>
      <c r="CA114" s="72"/>
      <c r="CB114" s="72"/>
      <c r="CC114" s="72"/>
      <c r="CD114" s="72"/>
      <c r="CE114" s="72"/>
      <c r="CF114" s="72"/>
      <c r="CG114" s="72"/>
      <c r="CH114" s="72"/>
      <c r="CI114" s="72"/>
      <c r="CJ114" s="72"/>
      <c r="CK114" s="72"/>
      <c r="CL114" s="72"/>
      <c r="CM114" s="72"/>
      <c r="CN114" s="72"/>
      <c r="CO114" s="72"/>
      <c r="CP114" s="72"/>
      <c r="CQ114" s="72"/>
      <c r="CR114" s="72"/>
      <c r="CS114" s="72"/>
      <c r="CT114" s="72"/>
      <c r="CU114" s="72"/>
      <c r="CV114" s="72"/>
      <c r="CW114" s="72"/>
      <c r="CX114" s="72"/>
      <c r="CY114" s="72"/>
      <c r="CZ114" s="72"/>
      <c r="DA114" s="72"/>
      <c r="DB114" s="72"/>
      <c r="DC114" s="72"/>
      <c r="DD114" s="72"/>
      <c r="DE114" s="72"/>
      <c r="DF114" s="72"/>
      <c r="DG114" s="72"/>
      <c r="DH114" s="72"/>
      <c r="DI114" s="72"/>
      <c r="DJ114" s="72"/>
      <c r="DK114" s="72"/>
      <c r="DL114" s="72"/>
      <c r="DM114" s="72"/>
      <c r="DN114" s="72"/>
      <c r="DO114" s="72"/>
      <c r="DP114" s="72"/>
      <c r="DQ114" s="72"/>
      <c r="DR114" s="72"/>
      <c r="DS114" s="72"/>
      <c r="DT114" s="72"/>
      <c r="DU114" s="72"/>
      <c r="DV114" s="72"/>
      <c r="DW114" s="72"/>
      <c r="DX114" s="72"/>
      <c r="DY114" s="72"/>
      <c r="DZ114" s="69"/>
      <c r="EA114" s="69"/>
      <c r="EB114" s="72"/>
      <c r="EC114" s="72"/>
      <c r="ED114" s="72"/>
      <c r="EE114" s="72"/>
      <c r="EF114" s="69"/>
      <c r="EK114" s="72"/>
      <c r="EL114" s="72"/>
      <c r="EM114" s="72"/>
      <c r="EN114" s="72"/>
      <c r="EO114" s="72"/>
      <c r="EP114" s="72"/>
      <c r="EQ114" s="69"/>
      <c r="ER114" s="69"/>
      <c r="ES114" s="69"/>
      <c r="ET114" s="69"/>
      <c r="EU114" s="69"/>
      <c r="EV114" s="69"/>
      <c r="EW114" s="69"/>
      <c r="EX114" s="69"/>
      <c r="EY114" s="69"/>
      <c r="EZ114" s="72"/>
      <c r="FA114" s="69"/>
      <c r="FB114" s="72"/>
      <c r="FC114" s="72"/>
      <c r="FD114" s="69"/>
      <c r="FE114" s="69"/>
      <c r="FF114" s="72"/>
      <c r="FG114" s="72"/>
      <c r="FH114" s="72"/>
      <c r="FI114" s="72"/>
      <c r="FJ114" s="72"/>
      <c r="FK114" s="72"/>
      <c r="FL114" s="72"/>
      <c r="FM114" s="72"/>
      <c r="FN114" s="72"/>
      <c r="FO114" s="72"/>
      <c r="FP114" s="72"/>
      <c r="FQ114" s="72"/>
      <c r="FR114" s="72"/>
      <c r="FS114" s="72"/>
      <c r="FT114" s="72"/>
      <c r="FU114" s="72"/>
      <c r="FV114" s="72"/>
      <c r="FW114" s="72"/>
      <c r="FX114" s="72"/>
      <c r="FY114" s="72"/>
      <c r="FZ114" s="72"/>
      <c r="GA114" s="72"/>
      <c r="GB114" s="72"/>
      <c r="GC114" s="72"/>
      <c r="GD114" s="72"/>
      <c r="GE114" s="72"/>
      <c r="GF114" s="69"/>
      <c r="GG114" s="75" t="s">
        <v>244</v>
      </c>
      <c r="GH114" s="75"/>
      <c r="GI114" s="75"/>
      <c r="GJ114" s="75"/>
      <c r="GK114" s="77" t="s">
        <v>571</v>
      </c>
      <c r="GL114" s="75"/>
      <c r="GM114" s="75"/>
      <c r="GN114" s="75" t="s">
        <v>244</v>
      </c>
      <c r="GO114" s="69">
        <v>1</v>
      </c>
      <c r="GP114" s="77" t="s">
        <v>572</v>
      </c>
      <c r="GQ114" s="69"/>
      <c r="GR114" s="69"/>
      <c r="GS114" s="75" t="s">
        <v>244</v>
      </c>
      <c r="GT114" s="77" t="s">
        <v>573</v>
      </c>
      <c r="GU114" s="69"/>
      <c r="GV114" s="69"/>
      <c r="GW114" s="75" t="s">
        <v>244</v>
      </c>
      <c r="GX114" s="77" t="s">
        <v>574</v>
      </c>
      <c r="GY114" s="69"/>
      <c r="GZ114" s="69"/>
      <c r="HA114" s="69"/>
      <c r="HB114" s="69" t="s">
        <v>244</v>
      </c>
      <c r="HC114" s="77" t="s">
        <v>575</v>
      </c>
      <c r="HD114" s="69"/>
      <c r="HE114" s="69" t="s">
        <v>244</v>
      </c>
      <c r="HF114" s="77" t="s">
        <v>576</v>
      </c>
      <c r="HG114" s="69"/>
      <c r="HH114" s="72"/>
      <c r="HI114" s="72"/>
      <c r="HJ114" s="72"/>
      <c r="HK114" s="72"/>
      <c r="HL114" s="72"/>
    </row>
    <row r="115" spans="1:250" ht="15.95" customHeight="1">
      <c r="A115" s="335" t="s">
        <v>470</v>
      </c>
      <c r="B115" s="269"/>
      <c r="C115" s="269"/>
      <c r="D115" s="269"/>
      <c r="E115" s="269"/>
      <c r="F115" s="269"/>
      <c r="G115" s="269"/>
      <c r="H115" s="269"/>
      <c r="I115" s="269"/>
      <c r="J115" s="269"/>
      <c r="K115" s="269"/>
      <c r="L115" s="267"/>
      <c r="M115" s="266" t="s">
        <v>1857</v>
      </c>
      <c r="N115" s="269"/>
      <c r="O115" s="269"/>
      <c r="P115" s="267"/>
      <c r="Q115" s="266" t="s">
        <v>1858</v>
      </c>
      <c r="R115" s="269"/>
      <c r="S115" s="269"/>
      <c r="T115" s="269"/>
      <c r="U115" s="269"/>
      <c r="V115" s="267"/>
      <c r="W115" s="266" t="s">
        <v>1859</v>
      </c>
      <c r="X115" s="267"/>
      <c r="Y115" s="268" t="s">
        <v>225</v>
      </c>
      <c r="Z115" s="269"/>
      <c r="AA115" s="269"/>
      <c r="AB115" s="267"/>
      <c r="AC115" s="268" t="s">
        <v>226</v>
      </c>
      <c r="AD115" s="433"/>
      <c r="AE115" s="434"/>
      <c r="AF115" s="69"/>
      <c r="AG115" s="69"/>
      <c r="AH115" s="69"/>
      <c r="AI115" s="69"/>
      <c r="AJ115" s="69"/>
      <c r="AK115" s="69"/>
      <c r="AL115" s="69"/>
      <c r="AM115" s="69"/>
      <c r="AN115" s="69"/>
      <c r="AO115" s="69"/>
      <c r="AP115" s="69"/>
      <c r="AQ115" s="69"/>
      <c r="AR115" s="69"/>
      <c r="AS115" s="69"/>
      <c r="AT115" s="69"/>
      <c r="AU115" s="69"/>
      <c r="AV115" s="69"/>
      <c r="AW115" s="69"/>
      <c r="AX115" s="69"/>
      <c r="AY115" s="69"/>
      <c r="AZ115" s="69"/>
      <c r="BA115" s="69"/>
      <c r="BB115" s="69"/>
      <c r="BC115" s="69"/>
      <c r="BD115" s="69"/>
      <c r="BE115" s="69"/>
      <c r="BF115" s="69"/>
      <c r="BG115" s="69"/>
      <c r="BH115" s="69"/>
      <c r="BI115" s="69"/>
      <c r="BJ115" s="69"/>
      <c r="BK115" s="69"/>
      <c r="BL115" s="69"/>
      <c r="BM115" s="69"/>
      <c r="BN115" s="69"/>
      <c r="BO115" s="69"/>
      <c r="BP115" s="69"/>
      <c r="BQ115" s="69"/>
      <c r="BR115" s="69"/>
      <c r="BS115" s="69"/>
      <c r="BT115" s="69"/>
      <c r="BU115" s="69"/>
      <c r="BV115" s="69"/>
      <c r="BW115" s="69"/>
      <c r="BX115" s="69"/>
      <c r="BY115" s="69"/>
      <c r="BZ115" s="69"/>
      <c r="CA115" s="69"/>
      <c r="CB115" s="69"/>
      <c r="CC115" s="69"/>
      <c r="CD115" s="69"/>
      <c r="CE115" s="69"/>
      <c r="CF115" s="69"/>
      <c r="CG115" s="69"/>
      <c r="CH115" s="69"/>
      <c r="CI115" s="69"/>
      <c r="CJ115" s="69"/>
      <c r="CK115" s="69"/>
      <c r="CL115" s="69"/>
      <c r="CM115" s="69"/>
      <c r="CN115" s="69"/>
      <c r="CO115" s="69"/>
      <c r="CP115" s="69"/>
      <c r="CQ115" s="69"/>
      <c r="CR115" s="69"/>
      <c r="CS115" s="69"/>
      <c r="CT115" s="69"/>
      <c r="CU115" s="69"/>
      <c r="CV115" s="69"/>
      <c r="CW115" s="69"/>
      <c r="CX115" s="69"/>
      <c r="CY115" s="69"/>
      <c r="CZ115" s="69"/>
      <c r="DA115" s="69"/>
      <c r="DB115" s="69"/>
      <c r="DC115" s="69"/>
      <c r="DD115" s="69"/>
      <c r="DE115" s="69"/>
      <c r="DF115" s="69"/>
      <c r="DG115" s="69"/>
      <c r="DH115" s="69"/>
      <c r="DI115" s="69"/>
      <c r="DJ115" s="69"/>
      <c r="DK115" s="69"/>
      <c r="DL115" s="69"/>
      <c r="DM115" s="69"/>
      <c r="DN115" s="69"/>
      <c r="DO115" s="69"/>
      <c r="DP115" s="69"/>
      <c r="DQ115" s="69"/>
      <c r="DR115" s="69"/>
      <c r="DS115" s="69"/>
      <c r="DT115" s="69"/>
      <c r="DU115" s="69"/>
      <c r="DV115" s="69"/>
      <c r="DW115" s="69"/>
      <c r="DX115" s="69"/>
      <c r="DY115" s="69"/>
      <c r="EF115" s="72"/>
      <c r="EQ115" s="72"/>
      <c r="ER115" s="72"/>
      <c r="ES115" s="72"/>
      <c r="ET115" s="72"/>
      <c r="EU115" s="72"/>
      <c r="EV115" s="72"/>
      <c r="EW115" s="72"/>
      <c r="EX115" s="72"/>
      <c r="EY115" s="72"/>
      <c r="EZ115" s="71"/>
      <c r="FA115" s="72"/>
      <c r="FD115" s="72"/>
      <c r="FE115" s="72"/>
      <c r="FF115" s="69"/>
      <c r="FG115" s="69"/>
      <c r="FH115" s="69"/>
      <c r="FI115" s="69"/>
      <c r="FJ115" s="69"/>
      <c r="FK115" s="69"/>
      <c r="FL115" s="69"/>
      <c r="FM115" s="69"/>
      <c r="FN115" s="69"/>
      <c r="FO115" s="69"/>
      <c r="FP115" s="69"/>
      <c r="FQ115" s="69"/>
      <c r="FR115" s="69"/>
      <c r="FS115" s="69"/>
      <c r="FT115" s="69"/>
      <c r="FU115" s="69"/>
      <c r="FV115" s="69"/>
      <c r="FW115" s="69"/>
      <c r="FX115" s="69"/>
      <c r="FY115" s="69"/>
      <c r="FZ115" s="69"/>
      <c r="GA115" s="69"/>
      <c r="GB115" s="69"/>
      <c r="GC115" s="69"/>
      <c r="GD115" s="69"/>
      <c r="GE115" s="69"/>
      <c r="GF115" s="77" t="s">
        <v>577</v>
      </c>
      <c r="GG115" s="75" t="s">
        <v>244</v>
      </c>
      <c r="GH115" s="75"/>
      <c r="GI115" s="75"/>
      <c r="GJ115" s="75"/>
      <c r="GK115" s="77" t="s">
        <v>578</v>
      </c>
      <c r="GL115" s="75"/>
      <c r="GM115" s="75"/>
      <c r="GN115" s="75" t="s">
        <v>244</v>
      </c>
      <c r="GO115" s="69">
        <v>2</v>
      </c>
      <c r="GP115" s="77" t="s">
        <v>579</v>
      </c>
      <c r="GQ115" s="69"/>
      <c r="GR115" s="69"/>
      <c r="GS115" s="75" t="s">
        <v>244</v>
      </c>
      <c r="GT115" s="77" t="s">
        <v>580</v>
      </c>
      <c r="GU115" s="69"/>
      <c r="GV115" s="69"/>
      <c r="GW115" s="75" t="s">
        <v>244</v>
      </c>
      <c r="GX115" s="77" t="s">
        <v>581</v>
      </c>
      <c r="GY115" s="69"/>
      <c r="GZ115" s="69"/>
      <c r="HA115" s="69"/>
      <c r="HB115" s="69" t="s">
        <v>244</v>
      </c>
      <c r="HC115" s="77" t="s">
        <v>582</v>
      </c>
      <c r="HD115" s="69"/>
      <c r="HE115" s="69" t="s">
        <v>244</v>
      </c>
      <c r="HF115" s="77" t="s">
        <v>583</v>
      </c>
      <c r="HG115" s="69"/>
      <c r="HH115" s="72"/>
      <c r="HI115" s="72"/>
      <c r="HJ115" s="72"/>
      <c r="HK115" s="69"/>
      <c r="HL115" s="69"/>
    </row>
    <row r="116" spans="1:250" ht="20.100000000000001" customHeight="1">
      <c r="A116" s="367"/>
      <c r="B116" s="216"/>
      <c r="C116" s="216"/>
      <c r="D116" s="216"/>
      <c r="E116" s="216"/>
      <c r="F116" s="216"/>
      <c r="G116" s="216"/>
      <c r="H116" s="216"/>
      <c r="I116" s="216"/>
      <c r="J116" s="216"/>
      <c r="K116" s="216"/>
      <c r="L116" s="219"/>
      <c r="M116" s="170" t="s">
        <v>32</v>
      </c>
      <c r="N116" s="339"/>
      <c r="O116" s="339"/>
      <c r="P116" s="416"/>
      <c r="Q116" s="270"/>
      <c r="R116" s="216"/>
      <c r="S116" s="216"/>
      <c r="T116" s="216"/>
      <c r="U116" s="216"/>
      <c r="V116" s="219"/>
      <c r="W116" s="271"/>
      <c r="X116" s="272"/>
      <c r="Y116" s="415"/>
      <c r="Z116" s="216"/>
      <c r="AA116" s="216"/>
      <c r="AB116" s="219"/>
      <c r="AC116" s="435"/>
      <c r="AD116" s="216"/>
      <c r="AE116" s="217"/>
      <c r="EZ116" s="72"/>
      <c r="GF116" s="77" t="s">
        <v>584</v>
      </c>
      <c r="GG116" s="76"/>
      <c r="GH116" s="76"/>
      <c r="GI116" s="76"/>
      <c r="GJ116" s="76" t="s">
        <v>244</v>
      </c>
      <c r="GK116" s="77" t="s">
        <v>585</v>
      </c>
      <c r="GL116" s="76"/>
      <c r="GM116" s="76"/>
      <c r="GN116" s="76" t="s">
        <v>244</v>
      </c>
      <c r="GO116" s="86">
        <v>4</v>
      </c>
      <c r="GP116" s="77" t="s">
        <v>586</v>
      </c>
      <c r="GS116" s="76" t="s">
        <v>244</v>
      </c>
      <c r="GW116" s="76" t="s">
        <v>244</v>
      </c>
      <c r="HB116" s="86" t="s">
        <v>244</v>
      </c>
      <c r="HC116" s="77" t="s">
        <v>587</v>
      </c>
      <c r="HE116" s="86" t="s">
        <v>244</v>
      </c>
      <c r="HF116" s="77" t="s">
        <v>588</v>
      </c>
      <c r="HH116" s="71"/>
      <c r="HI116" s="71"/>
      <c r="HJ116" s="71"/>
    </row>
    <row r="117" spans="1:250" ht="15.95" customHeight="1">
      <c r="A117" s="273" t="s">
        <v>1803</v>
      </c>
      <c r="B117" s="274"/>
      <c r="C117" s="274"/>
      <c r="D117" s="274"/>
      <c r="E117" s="274"/>
      <c r="F117" s="274"/>
      <c r="G117" s="274"/>
      <c r="H117" s="274"/>
      <c r="I117" s="274"/>
      <c r="J117" s="274"/>
      <c r="K117" s="274"/>
      <c r="L117" s="274"/>
      <c r="M117" s="274"/>
      <c r="N117" s="274"/>
      <c r="O117" s="274"/>
      <c r="P117" s="274"/>
      <c r="Q117" s="274"/>
      <c r="R117" s="274"/>
      <c r="S117" s="274"/>
      <c r="T117" s="274"/>
      <c r="U117" s="274"/>
      <c r="V117" s="274"/>
      <c r="W117" s="274"/>
      <c r="X117" s="274"/>
      <c r="Y117" s="274"/>
      <c r="Z117" s="274"/>
      <c r="AA117" s="274"/>
      <c r="AB117" s="274"/>
      <c r="AC117" s="274"/>
      <c r="AD117" s="274"/>
      <c r="AE117" s="275"/>
      <c r="EZ117" s="71"/>
      <c r="GG117" s="76"/>
      <c r="GH117" s="76"/>
      <c r="GI117" s="76"/>
      <c r="GJ117" s="76" t="s">
        <v>244</v>
      </c>
      <c r="GK117" s="77" t="s">
        <v>589</v>
      </c>
      <c r="GL117" s="76"/>
      <c r="GM117" s="76"/>
      <c r="GN117" s="76" t="s">
        <v>244</v>
      </c>
      <c r="GO117" s="86">
        <v>7</v>
      </c>
      <c r="GP117" s="77" t="s">
        <v>590</v>
      </c>
      <c r="GS117" s="76" t="s">
        <v>244</v>
      </c>
      <c r="GT117" s="77" t="s">
        <v>591</v>
      </c>
      <c r="GW117" s="76"/>
      <c r="HB117" s="86" t="s">
        <v>244</v>
      </c>
      <c r="HC117" s="77" t="s">
        <v>592</v>
      </c>
      <c r="HE117" s="86" t="s">
        <v>244</v>
      </c>
      <c r="HF117" s="77" t="s">
        <v>593</v>
      </c>
      <c r="HH117" s="71"/>
      <c r="HI117" s="71"/>
      <c r="HJ117" s="71"/>
    </row>
    <row r="118" spans="1:250" ht="15.95" customHeight="1">
      <c r="A118" s="412" t="s">
        <v>1804</v>
      </c>
      <c r="B118" s="413"/>
      <c r="C118" s="413"/>
      <c r="D118" s="413"/>
      <c r="E118" s="413"/>
      <c r="F118" s="413"/>
      <c r="G118" s="413"/>
      <c r="H118" s="413"/>
      <c r="I118" s="413"/>
      <c r="J118" s="413"/>
      <c r="K118" s="414"/>
      <c r="L118" s="430" t="s">
        <v>1886</v>
      </c>
      <c r="M118" s="431"/>
      <c r="N118" s="431"/>
      <c r="O118" s="431"/>
      <c r="P118" s="431"/>
      <c r="Q118" s="431"/>
      <c r="R118" s="431"/>
      <c r="S118" s="431"/>
      <c r="T118" s="431"/>
      <c r="U118" s="431"/>
      <c r="V118" s="431"/>
      <c r="W118" s="431"/>
      <c r="X118" s="432"/>
      <c r="Y118" s="412" t="s">
        <v>1875</v>
      </c>
      <c r="Z118" s="413"/>
      <c r="AA118" s="413"/>
      <c r="AB118" s="414"/>
      <c r="AC118" s="436" t="s">
        <v>1876</v>
      </c>
      <c r="AD118" s="437"/>
      <c r="AE118" s="438"/>
      <c r="EZ118" s="72"/>
      <c r="GF118" s="77" t="s">
        <v>594</v>
      </c>
      <c r="GG118" s="76"/>
      <c r="GH118" s="76"/>
      <c r="GI118" s="76"/>
      <c r="GJ118" s="76" t="s">
        <v>244</v>
      </c>
      <c r="GK118" s="77" t="s">
        <v>595</v>
      </c>
      <c r="GL118" s="76"/>
      <c r="GM118" s="76"/>
      <c r="GN118" s="76" t="s">
        <v>244</v>
      </c>
      <c r="GO118" s="86">
        <v>8</v>
      </c>
      <c r="GP118" s="77" t="s">
        <v>596</v>
      </c>
      <c r="GS118" s="76" t="s">
        <v>244</v>
      </c>
      <c r="GT118" s="77" t="s">
        <v>597</v>
      </c>
      <c r="GW118" s="76"/>
      <c r="HB118" s="86" t="s">
        <v>244</v>
      </c>
      <c r="HC118" s="77" t="s">
        <v>598</v>
      </c>
      <c r="HE118" s="86" t="s">
        <v>244</v>
      </c>
      <c r="HH118" s="71"/>
      <c r="HI118" s="71"/>
      <c r="HJ118" s="71"/>
    </row>
    <row r="119" spans="1:250" ht="21.95" customHeight="1">
      <c r="A119" s="456" t="s">
        <v>1805</v>
      </c>
      <c r="B119" s="457"/>
      <c r="C119" s="457"/>
      <c r="D119" s="457"/>
      <c r="E119" s="457"/>
      <c r="F119" s="442" t="s">
        <v>1806</v>
      </c>
      <c r="G119" s="442"/>
      <c r="H119" s="442"/>
      <c r="I119" s="442"/>
      <c r="J119" s="443"/>
      <c r="K119" s="443"/>
      <c r="L119" s="444" t="s">
        <v>1805</v>
      </c>
      <c r="M119" s="443"/>
      <c r="N119" s="443"/>
      <c r="O119" s="443"/>
      <c r="P119" s="443"/>
      <c r="Q119" s="443"/>
      <c r="R119" s="443" t="s">
        <v>1806</v>
      </c>
      <c r="S119" s="443"/>
      <c r="T119" s="443"/>
      <c r="U119" s="443"/>
      <c r="V119" s="443"/>
      <c r="W119" s="443"/>
      <c r="X119" s="454"/>
      <c r="Y119" s="440"/>
      <c r="Z119" s="440"/>
      <c r="AA119" s="440"/>
      <c r="AB119" s="455"/>
      <c r="AC119" s="439"/>
      <c r="AD119" s="440"/>
      <c r="AE119" s="441"/>
      <c r="EZ119" s="71"/>
      <c r="GF119" s="77" t="s">
        <v>599</v>
      </c>
      <c r="GG119" s="76"/>
      <c r="GH119" s="76"/>
      <c r="GI119" s="76"/>
      <c r="GJ119" s="76" t="s">
        <v>244</v>
      </c>
      <c r="GK119" s="77" t="s">
        <v>600</v>
      </c>
      <c r="GL119" s="76"/>
      <c r="GM119" s="76"/>
      <c r="GN119" s="76" t="s">
        <v>244</v>
      </c>
      <c r="GO119" s="86">
        <v>9</v>
      </c>
      <c r="GP119" s="77" t="s">
        <v>601</v>
      </c>
      <c r="GS119" s="76" t="s">
        <v>244</v>
      </c>
      <c r="GW119" s="76">
        <v>190</v>
      </c>
      <c r="GX119" s="77" t="s">
        <v>602</v>
      </c>
      <c r="HB119" s="86" t="s">
        <v>244</v>
      </c>
      <c r="HC119" s="77" t="s">
        <v>603</v>
      </c>
      <c r="HE119" s="86" t="s">
        <v>244</v>
      </c>
      <c r="HF119" s="77" t="s">
        <v>604</v>
      </c>
      <c r="HH119" s="71"/>
      <c r="HI119" s="71"/>
      <c r="HJ119" s="71"/>
    </row>
    <row r="120" spans="1:250" ht="15.95" customHeight="1">
      <c r="A120" s="446" t="s">
        <v>1837</v>
      </c>
      <c r="B120" s="447"/>
      <c r="C120" s="447"/>
      <c r="D120" s="447"/>
      <c r="E120" s="447"/>
      <c r="F120" s="447"/>
      <c r="G120" s="447"/>
      <c r="H120" s="447"/>
      <c r="I120" s="447"/>
      <c r="J120" s="447"/>
      <c r="K120" s="447"/>
      <c r="L120" s="447"/>
      <c r="M120" s="448"/>
      <c r="N120" s="449" t="s">
        <v>1858</v>
      </c>
      <c r="O120" s="254"/>
      <c r="P120" s="450"/>
      <c r="Q120" s="375" t="s">
        <v>1838</v>
      </c>
      <c r="R120" s="445"/>
      <c r="S120" s="445"/>
      <c r="T120" s="445"/>
      <c r="U120" s="445"/>
      <c r="V120" s="253" t="s">
        <v>1839</v>
      </c>
      <c r="W120" s="254"/>
      <c r="X120" s="254"/>
      <c r="Y120" s="254"/>
      <c r="Z120" s="255"/>
      <c r="AA120" s="466" t="s">
        <v>1858</v>
      </c>
      <c r="AB120" s="467"/>
      <c r="AC120" s="253" t="s">
        <v>1838</v>
      </c>
      <c r="AD120" s="254"/>
      <c r="AE120" s="255"/>
      <c r="EG120" s="71"/>
      <c r="EH120" s="71"/>
      <c r="EI120" s="71"/>
      <c r="EJ120" s="71"/>
      <c r="EZ120" s="69"/>
      <c r="GF120" s="77" t="s">
        <v>606</v>
      </c>
      <c r="GG120" s="76"/>
      <c r="GH120" s="76"/>
      <c r="GI120" s="76"/>
      <c r="GJ120" s="76" t="s">
        <v>244</v>
      </c>
      <c r="GL120" s="76"/>
      <c r="GM120" s="76"/>
      <c r="GN120" s="76" t="s">
        <v>244</v>
      </c>
      <c r="GO120" s="86">
        <v>10</v>
      </c>
      <c r="GP120" s="77" t="s">
        <v>607</v>
      </c>
      <c r="GS120" s="76" t="s">
        <v>244</v>
      </c>
      <c r="GT120" s="77" t="s">
        <v>608</v>
      </c>
      <c r="GW120" s="76">
        <v>1</v>
      </c>
      <c r="GX120" s="77" t="s">
        <v>609</v>
      </c>
      <c r="HB120" s="86" t="s">
        <v>244</v>
      </c>
      <c r="HC120" s="77" t="s">
        <v>610</v>
      </c>
      <c r="HE120" s="86" t="s">
        <v>244</v>
      </c>
      <c r="HF120" s="77" t="s">
        <v>611</v>
      </c>
      <c r="HH120" s="71"/>
      <c r="HI120" s="71"/>
      <c r="HJ120" s="71"/>
    </row>
    <row r="121" spans="1:250" ht="20.100000000000001" customHeight="1">
      <c r="A121" s="462"/>
      <c r="B121" s="463"/>
      <c r="C121" s="463"/>
      <c r="D121" s="463"/>
      <c r="E121" s="463"/>
      <c r="F121" s="463"/>
      <c r="G121" s="463"/>
      <c r="H121" s="463"/>
      <c r="I121" s="463"/>
      <c r="J121" s="463"/>
      <c r="K121" s="463"/>
      <c r="L121" s="463"/>
      <c r="M121" s="464"/>
      <c r="N121" s="465"/>
      <c r="O121" s="213"/>
      <c r="P121" s="257"/>
      <c r="Q121" s="472"/>
      <c r="R121" s="472"/>
      <c r="S121" s="472"/>
      <c r="T121" s="472"/>
      <c r="U121" s="472"/>
      <c r="V121" s="256"/>
      <c r="W121" s="213"/>
      <c r="X121" s="213"/>
      <c r="Y121" s="213"/>
      <c r="Z121" s="257"/>
      <c r="AA121" s="468"/>
      <c r="AB121" s="469"/>
      <c r="AC121" s="256"/>
      <c r="AD121" s="213"/>
      <c r="AE121" s="257"/>
      <c r="EZ121" s="69"/>
      <c r="GF121" s="77" t="s">
        <v>612</v>
      </c>
      <c r="GG121" s="76"/>
      <c r="GH121" s="76"/>
      <c r="GI121" s="76"/>
      <c r="GJ121" s="76" t="s">
        <v>244</v>
      </c>
      <c r="GK121" s="77" t="s">
        <v>613</v>
      </c>
      <c r="GL121" s="76"/>
      <c r="GM121" s="76"/>
      <c r="GN121" s="76" t="s">
        <v>244</v>
      </c>
      <c r="GO121" s="86">
        <v>12</v>
      </c>
      <c r="GP121" s="77" t="s">
        <v>614</v>
      </c>
      <c r="GS121" s="76" t="s">
        <v>244</v>
      </c>
      <c r="GT121" s="78" t="s">
        <v>615</v>
      </c>
      <c r="GW121" s="76">
        <v>3</v>
      </c>
      <c r="GX121" s="77" t="s">
        <v>616</v>
      </c>
      <c r="HB121" s="86" t="s">
        <v>244</v>
      </c>
      <c r="HC121" s="77" t="s">
        <v>617</v>
      </c>
      <c r="HE121" s="86" t="s">
        <v>244</v>
      </c>
      <c r="HF121" s="77" t="s">
        <v>618</v>
      </c>
      <c r="HH121" s="71"/>
      <c r="HI121" s="71"/>
      <c r="HJ121" s="71"/>
    </row>
    <row r="122" spans="1:250" ht="15.95" customHeight="1">
      <c r="A122" s="451" t="s">
        <v>1848</v>
      </c>
      <c r="B122" s="452"/>
      <c r="C122" s="452"/>
      <c r="D122" s="452"/>
      <c r="E122" s="452"/>
      <c r="F122" s="452"/>
      <c r="G122" s="452"/>
      <c r="H122" s="452"/>
      <c r="I122" s="452"/>
      <c r="J122" s="452"/>
      <c r="K122" s="452"/>
      <c r="L122" s="452"/>
      <c r="M122" s="452"/>
      <c r="N122" s="452"/>
      <c r="O122" s="452"/>
      <c r="P122" s="452"/>
      <c r="Q122" s="452"/>
      <c r="R122" s="452"/>
      <c r="S122" s="452"/>
      <c r="T122" s="452"/>
      <c r="U122" s="452"/>
      <c r="V122" s="452"/>
      <c r="W122" s="452"/>
      <c r="X122" s="452"/>
      <c r="Y122" s="452"/>
      <c r="Z122" s="452"/>
      <c r="AA122" s="452"/>
      <c r="AB122" s="452"/>
      <c r="AC122" s="452"/>
      <c r="AD122" s="452"/>
      <c r="AE122" s="453"/>
      <c r="EB122" s="71"/>
      <c r="EC122" s="71"/>
      <c r="ED122" s="71"/>
      <c r="EE122" s="71"/>
      <c r="EK122" s="71"/>
      <c r="EL122" s="71"/>
      <c r="EM122" s="71"/>
      <c r="EN122" s="71"/>
      <c r="EO122" s="71"/>
      <c r="EP122" s="71"/>
      <c r="EZ122" s="69"/>
      <c r="FB122" s="71"/>
      <c r="FC122" s="71"/>
      <c r="GE122" s="86">
        <v>150</v>
      </c>
      <c r="GF122" s="77" t="s">
        <v>619</v>
      </c>
      <c r="GG122" s="76"/>
      <c r="GH122" s="76"/>
      <c r="GI122" s="76"/>
      <c r="GJ122" s="76" t="s">
        <v>244</v>
      </c>
      <c r="GK122" s="77" t="s">
        <v>620</v>
      </c>
      <c r="GL122" s="76"/>
      <c r="GM122" s="76"/>
      <c r="GN122" s="76" t="s">
        <v>244</v>
      </c>
      <c r="GO122" s="86">
        <v>16</v>
      </c>
      <c r="GP122" s="77" t="s">
        <v>621</v>
      </c>
      <c r="GS122" s="76">
        <v>3</v>
      </c>
      <c r="GT122" s="77" t="s">
        <v>622</v>
      </c>
      <c r="GW122" s="76">
        <v>7</v>
      </c>
      <c r="GX122" s="77" t="s">
        <v>623</v>
      </c>
      <c r="HB122" s="86" t="s">
        <v>244</v>
      </c>
      <c r="HC122" s="77" t="s">
        <v>624</v>
      </c>
      <c r="HE122" s="86" t="s">
        <v>244</v>
      </c>
      <c r="HF122" s="77" t="s">
        <v>625</v>
      </c>
      <c r="HH122" s="71"/>
      <c r="HI122" s="71"/>
      <c r="HJ122" s="71"/>
    </row>
    <row r="123" spans="1:250" ht="21" customHeight="1">
      <c r="A123" s="458" t="s">
        <v>1807</v>
      </c>
      <c r="B123" s="459"/>
      <c r="C123" s="459"/>
      <c r="D123" s="459"/>
      <c r="E123" s="459"/>
      <c r="F123" s="459"/>
      <c r="G123" s="459"/>
      <c r="H123" s="459"/>
      <c r="I123" s="420" t="s">
        <v>1808</v>
      </c>
      <c r="J123" s="421"/>
      <c r="K123" s="421"/>
      <c r="L123" s="421"/>
      <c r="M123" s="421"/>
      <c r="N123" s="421"/>
      <c r="O123" s="421"/>
      <c r="P123" s="421"/>
      <c r="Q123" s="421"/>
      <c r="R123" s="422"/>
      <c r="S123" s="470"/>
      <c r="T123" s="471"/>
      <c r="U123" s="471"/>
      <c r="V123" s="471"/>
      <c r="W123" s="420" t="s">
        <v>1808</v>
      </c>
      <c r="X123" s="421"/>
      <c r="Y123" s="421"/>
      <c r="Z123" s="422"/>
      <c r="AA123" s="460"/>
      <c r="AB123" s="461"/>
      <c r="AC123" s="258" t="s">
        <v>1809</v>
      </c>
      <c r="AD123" s="259"/>
      <c r="AE123" s="260"/>
      <c r="EF123" s="71"/>
      <c r="EQ123" s="71"/>
      <c r="ER123" s="71"/>
      <c r="ES123" s="71"/>
      <c r="ET123" s="71"/>
      <c r="EU123" s="71"/>
      <c r="EV123" s="71"/>
      <c r="EW123" s="71"/>
      <c r="EX123" s="71"/>
      <c r="EY123" s="71"/>
      <c r="EZ123" s="72"/>
      <c r="FA123" s="71"/>
      <c r="FD123" s="71"/>
      <c r="FE123" s="71"/>
      <c r="GE123" s="86">
        <v>1</v>
      </c>
      <c r="GF123" s="77" t="s">
        <v>626</v>
      </c>
      <c r="GG123" s="76"/>
      <c r="GH123" s="76"/>
      <c r="GI123" s="76"/>
      <c r="GJ123" s="76" t="s">
        <v>244</v>
      </c>
      <c r="GK123" s="77" t="s">
        <v>627</v>
      </c>
      <c r="GL123" s="76"/>
      <c r="GM123" s="76"/>
      <c r="GN123" s="76" t="s">
        <v>244</v>
      </c>
      <c r="GO123" s="86">
        <v>17</v>
      </c>
      <c r="GP123" s="77" t="s">
        <v>628</v>
      </c>
      <c r="GS123" s="76">
        <v>4</v>
      </c>
      <c r="GT123" s="77" t="s">
        <v>629</v>
      </c>
      <c r="GW123" s="76">
        <v>8</v>
      </c>
      <c r="GX123" s="77" t="s">
        <v>630</v>
      </c>
      <c r="HB123" s="86" t="s">
        <v>244</v>
      </c>
      <c r="HC123" s="77" t="s">
        <v>631</v>
      </c>
      <c r="HE123" s="86" t="s">
        <v>244</v>
      </c>
      <c r="HH123" s="71"/>
      <c r="HI123" s="71"/>
      <c r="HJ123" s="71"/>
    </row>
    <row r="124" spans="1:250" s="59" customFormat="1" ht="45.75" customHeight="1">
      <c r="A124" s="550" t="s">
        <v>1904</v>
      </c>
      <c r="B124" s="550"/>
      <c r="C124" s="550"/>
      <c r="D124" s="550"/>
      <c r="E124" s="550"/>
      <c r="F124" s="550"/>
      <c r="G124" s="550"/>
      <c r="H124" s="550"/>
      <c r="I124" s="543" t="s">
        <v>1907</v>
      </c>
      <c r="J124" s="544"/>
      <c r="K124" s="544"/>
      <c r="L124" s="544"/>
      <c r="M124" s="545"/>
      <c r="N124" s="545"/>
      <c r="O124" s="545"/>
      <c r="P124" s="546"/>
      <c r="Q124" s="551" t="s">
        <v>1905</v>
      </c>
      <c r="R124" s="552"/>
      <c r="S124" s="552"/>
      <c r="T124" s="553"/>
      <c r="U124" s="551" t="s">
        <v>1908</v>
      </c>
      <c r="V124" s="552"/>
      <c r="W124" s="552"/>
      <c r="X124" s="552"/>
      <c r="Y124" s="553"/>
      <c r="Z124" s="201" t="s">
        <v>1911</v>
      </c>
      <c r="AA124" s="406" t="s">
        <v>1810</v>
      </c>
      <c r="AB124" s="531"/>
      <c r="AC124" s="261" t="s">
        <v>1906</v>
      </c>
      <c r="AD124" s="262"/>
      <c r="AE124" s="263"/>
      <c r="AF124" s="86"/>
      <c r="AG124" s="86"/>
      <c r="AH124" s="86"/>
      <c r="AI124" s="86"/>
      <c r="AJ124" s="86"/>
      <c r="AK124" s="86"/>
      <c r="AL124" s="86"/>
      <c r="AM124" s="86"/>
      <c r="AN124" s="86"/>
      <c r="AO124" s="86"/>
      <c r="AP124" s="86"/>
      <c r="AQ124" s="86"/>
      <c r="AR124" s="86"/>
      <c r="AS124" s="86"/>
      <c r="AT124" s="86"/>
      <c r="AU124" s="86"/>
      <c r="AV124" s="86"/>
      <c r="AW124" s="86"/>
      <c r="AX124" s="86"/>
      <c r="AY124" s="86"/>
      <c r="AZ124" s="86"/>
      <c r="BA124" s="86"/>
      <c r="BB124" s="86"/>
      <c r="BC124" s="86"/>
      <c r="BD124" s="86"/>
      <c r="BE124" s="86"/>
      <c r="BF124" s="86"/>
      <c r="BG124" s="86"/>
      <c r="BH124" s="86"/>
      <c r="BI124" s="86"/>
      <c r="BJ124" s="86"/>
      <c r="BK124" s="86"/>
      <c r="BL124" s="86"/>
      <c r="BM124" s="86"/>
      <c r="BN124" s="86"/>
      <c r="BO124" s="86"/>
      <c r="BP124" s="86"/>
      <c r="BQ124" s="86"/>
      <c r="BR124" s="86"/>
      <c r="BS124" s="86"/>
      <c r="BT124" s="86"/>
      <c r="BU124" s="86"/>
      <c r="BV124" s="86"/>
      <c r="BW124" s="86"/>
      <c r="BX124" s="86"/>
      <c r="BY124" s="86"/>
      <c r="BZ124" s="86"/>
      <c r="CA124" s="86"/>
      <c r="CB124" s="86"/>
      <c r="CC124" s="86"/>
      <c r="CD124" s="86"/>
      <c r="CE124" s="86"/>
      <c r="CF124" s="86"/>
      <c r="CG124" s="86"/>
      <c r="CH124" s="86"/>
      <c r="CI124" s="86"/>
      <c r="CJ124" s="86"/>
      <c r="CK124" s="86"/>
      <c r="CL124" s="86"/>
      <c r="CM124" s="86"/>
      <c r="CN124" s="86"/>
      <c r="CO124" s="86"/>
      <c r="CP124" s="86"/>
      <c r="CQ124" s="86"/>
      <c r="CR124" s="86"/>
      <c r="CS124" s="86"/>
      <c r="CT124" s="86"/>
      <c r="CU124" s="86"/>
      <c r="CV124" s="86"/>
      <c r="CW124" s="86"/>
      <c r="CX124" s="86"/>
      <c r="CY124" s="86"/>
      <c r="CZ124" s="86"/>
      <c r="DA124" s="86"/>
      <c r="DB124" s="86"/>
      <c r="DC124" s="86"/>
      <c r="DD124" s="86"/>
      <c r="DE124" s="86"/>
      <c r="DF124" s="86"/>
      <c r="DG124" s="86"/>
      <c r="DH124" s="86"/>
      <c r="DI124" s="86"/>
      <c r="DJ124" s="86"/>
      <c r="DK124" s="86"/>
      <c r="DL124" s="86"/>
      <c r="DM124" s="86"/>
      <c r="DN124" s="86"/>
      <c r="DO124" s="86"/>
      <c r="DP124" s="86"/>
      <c r="DQ124" s="86"/>
      <c r="DR124" s="86"/>
      <c r="DS124" s="86"/>
      <c r="DT124" s="86"/>
      <c r="DU124" s="86"/>
      <c r="DV124" s="86"/>
      <c r="DW124" s="86"/>
      <c r="DX124" s="86"/>
      <c r="DY124" s="86"/>
      <c r="DZ124" s="86"/>
      <c r="EA124" s="86"/>
      <c r="EB124" s="86"/>
      <c r="EC124" s="86"/>
      <c r="ED124" s="86"/>
      <c r="EE124" s="86"/>
      <c r="EF124" s="86"/>
      <c r="EG124" s="86"/>
      <c r="EH124" s="86"/>
      <c r="EI124" s="86"/>
      <c r="EJ124" s="86"/>
      <c r="EK124" s="86"/>
      <c r="EL124" s="86"/>
      <c r="EM124" s="86"/>
      <c r="EN124" s="86"/>
      <c r="EO124" s="86"/>
      <c r="EP124" s="86"/>
      <c r="EQ124" s="86"/>
      <c r="ER124" s="86"/>
      <c r="ES124" s="86"/>
      <c r="ET124" s="86"/>
      <c r="EU124" s="86"/>
      <c r="EV124" s="86"/>
      <c r="EW124" s="86"/>
      <c r="EX124" s="86"/>
      <c r="EY124" s="86"/>
      <c r="EZ124" s="86"/>
      <c r="FA124" s="86"/>
      <c r="FB124" s="86"/>
      <c r="FC124" s="86"/>
      <c r="FD124" s="86"/>
      <c r="FE124" s="86"/>
      <c r="FF124" s="86"/>
      <c r="FG124" s="86"/>
      <c r="FH124" s="86"/>
      <c r="FI124" s="86"/>
      <c r="FJ124" s="86"/>
      <c r="FK124" s="86"/>
      <c r="FL124" s="86"/>
      <c r="FM124" s="86"/>
      <c r="FN124" s="86"/>
      <c r="FO124" s="86"/>
      <c r="FP124" s="86"/>
      <c r="FQ124" s="86"/>
      <c r="FR124" s="86"/>
      <c r="FS124" s="86"/>
      <c r="FT124" s="86"/>
      <c r="FU124" s="86"/>
      <c r="FV124" s="86"/>
      <c r="FW124" s="86"/>
      <c r="FX124" s="86"/>
      <c r="FY124" s="86"/>
      <c r="FZ124" s="86"/>
      <c r="GA124" s="86"/>
      <c r="GB124" s="86"/>
      <c r="GC124" s="86"/>
      <c r="GD124" s="86"/>
      <c r="GE124" s="86">
        <v>2</v>
      </c>
      <c r="GF124" s="174" t="s">
        <v>632</v>
      </c>
      <c r="GG124" s="88"/>
      <c r="GH124" s="88"/>
      <c r="GI124" s="88"/>
      <c r="GJ124" s="88" t="s">
        <v>244</v>
      </c>
      <c r="GK124" s="174" t="s">
        <v>633</v>
      </c>
      <c r="GL124" s="88"/>
      <c r="GM124" s="88"/>
      <c r="GN124" s="88" t="s">
        <v>244</v>
      </c>
      <c r="GO124" s="86">
        <v>18</v>
      </c>
      <c r="GP124" s="174" t="s">
        <v>634</v>
      </c>
      <c r="GQ124" s="86"/>
      <c r="GR124" s="86"/>
      <c r="GS124" s="88">
        <v>5</v>
      </c>
      <c r="GT124" s="174" t="s">
        <v>635</v>
      </c>
      <c r="GU124" s="86"/>
      <c r="GV124" s="86"/>
      <c r="GW124" s="88">
        <v>9</v>
      </c>
      <c r="GX124" s="174" t="s">
        <v>636</v>
      </c>
      <c r="GY124" s="86"/>
      <c r="GZ124" s="86"/>
      <c r="HA124" s="86"/>
      <c r="HB124" s="86" t="s">
        <v>244</v>
      </c>
      <c r="HC124" s="86"/>
      <c r="HD124" s="86"/>
      <c r="HE124" s="86" t="s">
        <v>244</v>
      </c>
      <c r="HF124" s="174" t="s">
        <v>637</v>
      </c>
      <c r="HG124" s="86"/>
      <c r="HH124" s="86"/>
      <c r="HI124" s="86"/>
      <c r="HJ124" s="86"/>
      <c r="HK124" s="86"/>
      <c r="HL124" s="86"/>
      <c r="HM124" s="86"/>
      <c r="HN124" s="86"/>
      <c r="HO124" s="86"/>
      <c r="HP124" s="86"/>
      <c r="HQ124" s="86"/>
      <c r="HR124" s="86"/>
      <c r="HS124" s="86"/>
      <c r="HT124" s="86"/>
      <c r="HU124" s="86"/>
      <c r="HV124" s="86"/>
      <c r="HW124" s="86"/>
      <c r="HX124" s="86"/>
      <c r="HY124" s="86"/>
      <c r="HZ124" s="86"/>
      <c r="IA124" s="86"/>
      <c r="IB124" s="86"/>
      <c r="IC124" s="86"/>
      <c r="ID124" s="86"/>
      <c r="IE124" s="86"/>
      <c r="IF124" s="86"/>
      <c r="IG124" s="86"/>
      <c r="IH124" s="86"/>
      <c r="II124" s="86"/>
      <c r="IJ124" s="86"/>
      <c r="IK124" s="86"/>
      <c r="IL124" s="86"/>
      <c r="IM124" s="86"/>
      <c r="IN124" s="86"/>
      <c r="IO124" s="86"/>
      <c r="IP124" s="86"/>
    </row>
    <row r="125" spans="1:250" s="59" customFormat="1" ht="21.95" customHeight="1">
      <c r="A125" s="547"/>
      <c r="B125" s="548"/>
      <c r="C125" s="548"/>
      <c r="D125" s="548"/>
      <c r="E125" s="548"/>
      <c r="F125" s="548"/>
      <c r="G125" s="548"/>
      <c r="H125" s="548"/>
      <c r="I125" s="250"/>
      <c r="J125" s="251"/>
      <c r="K125" s="251"/>
      <c r="L125" s="251"/>
      <c r="M125" s="251"/>
      <c r="N125" s="251"/>
      <c r="O125" s="251"/>
      <c r="P125" s="252"/>
      <c r="Q125" s="547"/>
      <c r="R125" s="548"/>
      <c r="S125" s="548"/>
      <c r="T125" s="549"/>
      <c r="U125" s="650">
        <f>I125*12</f>
        <v>0</v>
      </c>
      <c r="V125" s="651"/>
      <c r="W125" s="651"/>
      <c r="X125" s="651"/>
      <c r="Y125" s="652"/>
      <c r="Z125" s="171"/>
      <c r="AA125" s="648"/>
      <c r="AB125" s="649"/>
      <c r="AC125" s="264">
        <f>U125*Z125</f>
        <v>0</v>
      </c>
      <c r="AD125" s="264"/>
      <c r="AE125" s="265"/>
      <c r="AF125" s="86"/>
      <c r="AG125" s="86"/>
      <c r="AH125" s="86"/>
      <c r="AI125" s="86"/>
      <c r="AJ125" s="86"/>
      <c r="AK125" s="86"/>
      <c r="AL125" s="86"/>
      <c r="AM125" s="86"/>
      <c r="AN125" s="86"/>
      <c r="AO125" s="86"/>
      <c r="AP125" s="86"/>
      <c r="AQ125" s="86"/>
      <c r="AR125" s="86"/>
      <c r="AS125" s="86"/>
      <c r="AT125" s="86"/>
      <c r="AU125" s="86"/>
      <c r="AV125" s="86"/>
      <c r="AW125" s="86"/>
      <c r="AX125" s="86"/>
      <c r="AY125" s="86"/>
      <c r="AZ125" s="86"/>
      <c r="BA125" s="86"/>
      <c r="BB125" s="86"/>
      <c r="BC125" s="86"/>
      <c r="BD125" s="86"/>
      <c r="BE125" s="86"/>
      <c r="BF125" s="86"/>
      <c r="BG125" s="86"/>
      <c r="BH125" s="86"/>
      <c r="BI125" s="86"/>
      <c r="BJ125" s="86"/>
      <c r="BK125" s="86"/>
      <c r="BL125" s="86"/>
      <c r="BM125" s="86"/>
      <c r="BN125" s="86"/>
      <c r="BO125" s="86"/>
      <c r="BP125" s="86"/>
      <c r="BQ125" s="86"/>
      <c r="BR125" s="86"/>
      <c r="BS125" s="86"/>
      <c r="BT125" s="86"/>
      <c r="BU125" s="86"/>
      <c r="BV125" s="86"/>
      <c r="BW125" s="86"/>
      <c r="BX125" s="86"/>
      <c r="BY125" s="86"/>
      <c r="BZ125" s="86"/>
      <c r="CA125" s="86"/>
      <c r="CB125" s="86"/>
      <c r="CC125" s="86"/>
      <c r="CD125" s="86"/>
      <c r="CE125" s="86"/>
      <c r="CF125" s="86"/>
      <c r="CG125" s="86"/>
      <c r="CH125" s="86"/>
      <c r="CI125" s="86"/>
      <c r="CJ125" s="86"/>
      <c r="CK125" s="86"/>
      <c r="CL125" s="86"/>
      <c r="CM125" s="86"/>
      <c r="CN125" s="86"/>
      <c r="CO125" s="86"/>
      <c r="CP125" s="86"/>
      <c r="CQ125" s="86"/>
      <c r="CR125" s="86"/>
      <c r="CS125" s="86"/>
      <c r="CT125" s="86"/>
      <c r="CU125" s="86"/>
      <c r="CV125" s="86"/>
      <c r="CW125" s="86"/>
      <c r="CX125" s="86"/>
      <c r="CY125" s="86"/>
      <c r="CZ125" s="86"/>
      <c r="DA125" s="86"/>
      <c r="DB125" s="86"/>
      <c r="DC125" s="86"/>
      <c r="DD125" s="86"/>
      <c r="DE125" s="86"/>
      <c r="DF125" s="86"/>
      <c r="DG125" s="86"/>
      <c r="DH125" s="86"/>
      <c r="DI125" s="86"/>
      <c r="DJ125" s="86"/>
      <c r="DK125" s="86"/>
      <c r="DL125" s="86"/>
      <c r="DM125" s="86"/>
      <c r="DN125" s="86"/>
      <c r="DO125" s="86"/>
      <c r="DP125" s="86"/>
      <c r="DQ125" s="86"/>
      <c r="DR125" s="86"/>
      <c r="DS125" s="86"/>
      <c r="DT125" s="86"/>
      <c r="DU125" s="86"/>
      <c r="DV125" s="86"/>
      <c r="DW125" s="86"/>
      <c r="DX125" s="86"/>
      <c r="DY125" s="86"/>
      <c r="DZ125" s="86"/>
      <c r="EA125" s="86"/>
      <c r="EB125" s="86"/>
      <c r="EC125" s="86"/>
      <c r="ED125" s="86"/>
      <c r="EE125" s="86"/>
      <c r="EF125" s="86"/>
      <c r="EG125" s="86"/>
      <c r="EH125" s="86"/>
      <c r="EI125" s="86"/>
      <c r="EJ125" s="86"/>
      <c r="EK125" s="86"/>
      <c r="EL125" s="86"/>
      <c r="EM125" s="86"/>
      <c r="EN125" s="86"/>
      <c r="EO125" s="86"/>
      <c r="EP125" s="86"/>
      <c r="EQ125" s="86"/>
      <c r="ER125" s="86"/>
      <c r="ES125" s="86"/>
      <c r="ET125" s="86"/>
      <c r="EU125" s="86"/>
      <c r="EV125" s="86"/>
      <c r="EW125" s="86"/>
      <c r="EX125" s="86"/>
      <c r="EY125" s="86"/>
      <c r="EZ125" s="86"/>
      <c r="FA125" s="86"/>
      <c r="FB125" s="86"/>
      <c r="FC125" s="86"/>
      <c r="FD125" s="86"/>
      <c r="FE125" s="86"/>
      <c r="FF125" s="86"/>
      <c r="FG125" s="86"/>
      <c r="FH125" s="86"/>
      <c r="FI125" s="86"/>
      <c r="FJ125" s="86"/>
      <c r="FK125" s="86"/>
      <c r="FL125" s="86"/>
      <c r="FM125" s="86"/>
      <c r="FN125" s="86"/>
      <c r="FO125" s="86"/>
      <c r="FP125" s="86"/>
      <c r="FQ125" s="86"/>
      <c r="FR125" s="86"/>
      <c r="FS125" s="86"/>
      <c r="FT125" s="86"/>
      <c r="FU125" s="86"/>
      <c r="FV125" s="86"/>
      <c r="FW125" s="86"/>
      <c r="FX125" s="86"/>
      <c r="FY125" s="86"/>
      <c r="FZ125" s="86"/>
      <c r="GA125" s="86"/>
      <c r="GB125" s="86"/>
      <c r="GC125" s="86"/>
      <c r="GD125" s="86"/>
      <c r="GE125" s="86">
        <v>3</v>
      </c>
      <c r="GF125" s="174" t="s">
        <v>638</v>
      </c>
      <c r="GG125" s="88"/>
      <c r="GH125" s="88"/>
      <c r="GI125" s="88"/>
      <c r="GJ125" s="88" t="s">
        <v>244</v>
      </c>
      <c r="GK125" s="86"/>
      <c r="GL125" s="88"/>
      <c r="GM125" s="88"/>
      <c r="GN125" s="88" t="s">
        <v>244</v>
      </c>
      <c r="GO125" s="86">
        <v>19</v>
      </c>
      <c r="GP125" s="174" t="s">
        <v>639</v>
      </c>
      <c r="GQ125" s="86"/>
      <c r="GR125" s="86"/>
      <c r="GS125" s="88">
        <v>6</v>
      </c>
      <c r="GT125" s="174" t="s">
        <v>640</v>
      </c>
      <c r="GU125" s="86"/>
      <c r="GV125" s="86"/>
      <c r="GW125" s="88">
        <v>10</v>
      </c>
      <c r="GX125" s="174" t="s">
        <v>641</v>
      </c>
      <c r="GY125" s="86"/>
      <c r="GZ125" s="86"/>
      <c r="HA125" s="86"/>
      <c r="HB125" s="86" t="s">
        <v>244</v>
      </c>
      <c r="HC125" s="174" t="s">
        <v>642</v>
      </c>
      <c r="HD125" s="86"/>
      <c r="HE125" s="86" t="s">
        <v>244</v>
      </c>
      <c r="HF125" s="174" t="s">
        <v>643</v>
      </c>
      <c r="HG125" s="86"/>
      <c r="HH125" s="86"/>
      <c r="HI125" s="86"/>
      <c r="HJ125" s="86"/>
      <c r="HK125" s="86"/>
      <c r="HL125" s="86"/>
      <c r="HM125" s="86"/>
      <c r="HN125" s="86"/>
      <c r="HO125" s="86"/>
      <c r="HP125" s="86"/>
      <c r="HQ125" s="86"/>
      <c r="HR125" s="86"/>
      <c r="HS125" s="86"/>
      <c r="HT125" s="86"/>
      <c r="HU125" s="86"/>
      <c r="HV125" s="86"/>
      <c r="HW125" s="86"/>
      <c r="HX125" s="86"/>
      <c r="HY125" s="86"/>
      <c r="HZ125" s="86"/>
      <c r="IA125" s="86"/>
      <c r="IB125" s="86"/>
      <c r="IC125" s="86"/>
      <c r="ID125" s="86"/>
      <c r="IE125" s="86"/>
      <c r="IF125" s="86"/>
      <c r="IG125" s="86"/>
      <c r="IH125" s="86"/>
      <c r="II125" s="86"/>
      <c r="IJ125" s="86"/>
      <c r="IK125" s="86"/>
      <c r="IL125" s="86"/>
      <c r="IM125" s="86"/>
      <c r="IN125" s="86"/>
      <c r="IO125" s="86"/>
      <c r="IP125" s="86"/>
    </row>
    <row r="126" spans="1:250" s="59" customFormat="1" ht="21.95" customHeight="1">
      <c r="A126" s="554"/>
      <c r="B126" s="554"/>
      <c r="C126" s="554"/>
      <c r="D126" s="554"/>
      <c r="E126" s="554"/>
      <c r="F126" s="554"/>
      <c r="G126" s="554"/>
      <c r="H126" s="554"/>
      <c r="I126" s="539"/>
      <c r="J126" s="539"/>
      <c r="K126" s="539"/>
      <c r="L126" s="539"/>
      <c r="M126" s="539"/>
      <c r="N126" s="539"/>
      <c r="O126" s="539"/>
      <c r="P126" s="540"/>
      <c r="Q126" s="539"/>
      <c r="R126" s="539"/>
      <c r="S126" s="539"/>
      <c r="T126" s="539"/>
      <c r="U126" s="650">
        <f t="shared" ref="U126:U128" si="33">I126*12</f>
        <v>0</v>
      </c>
      <c r="V126" s="651"/>
      <c r="W126" s="651"/>
      <c r="X126" s="651"/>
      <c r="Y126" s="652"/>
      <c r="Z126" s="172"/>
      <c r="AA126" s="648"/>
      <c r="AB126" s="649"/>
      <c r="AC126" s="264">
        <f t="shared" ref="AC126:AC128" si="34">U126*Z126</f>
        <v>0</v>
      </c>
      <c r="AD126" s="264"/>
      <c r="AE126" s="265"/>
      <c r="AF126" s="86"/>
      <c r="AG126" s="86"/>
      <c r="AH126" s="86"/>
      <c r="AI126" s="86"/>
      <c r="AJ126" s="86"/>
      <c r="AK126" s="86"/>
      <c r="AL126" s="86"/>
      <c r="AM126" s="86"/>
      <c r="AN126" s="86"/>
      <c r="AO126" s="86"/>
      <c r="AP126" s="86"/>
      <c r="AQ126" s="86"/>
      <c r="AR126" s="86"/>
      <c r="AS126" s="86"/>
      <c r="AT126" s="86"/>
      <c r="AU126" s="86"/>
      <c r="AV126" s="86"/>
      <c r="AW126" s="86"/>
      <c r="AX126" s="86"/>
      <c r="AY126" s="86"/>
      <c r="AZ126" s="86"/>
      <c r="BA126" s="86"/>
      <c r="BB126" s="86"/>
      <c r="BC126" s="86"/>
      <c r="BD126" s="86"/>
      <c r="BE126" s="86"/>
      <c r="BF126" s="86"/>
      <c r="BG126" s="86"/>
      <c r="BH126" s="86"/>
      <c r="BI126" s="86"/>
      <c r="BJ126" s="86"/>
      <c r="BK126" s="86"/>
      <c r="BL126" s="86"/>
      <c r="BM126" s="86"/>
      <c r="BN126" s="86"/>
      <c r="BO126" s="86"/>
      <c r="BP126" s="86"/>
      <c r="BQ126" s="86"/>
      <c r="BR126" s="86"/>
      <c r="BS126" s="86"/>
      <c r="BT126" s="86"/>
      <c r="BU126" s="86"/>
      <c r="BV126" s="86"/>
      <c r="BW126" s="86"/>
      <c r="BX126" s="86"/>
      <c r="BY126" s="86"/>
      <c r="BZ126" s="86"/>
      <c r="CA126" s="86"/>
      <c r="CB126" s="86"/>
      <c r="CC126" s="86"/>
      <c r="CD126" s="86"/>
      <c r="CE126" s="86"/>
      <c r="CF126" s="86"/>
      <c r="CG126" s="86"/>
      <c r="CH126" s="86"/>
      <c r="CI126" s="86"/>
      <c r="CJ126" s="86"/>
      <c r="CK126" s="86"/>
      <c r="CL126" s="86"/>
      <c r="CM126" s="86"/>
      <c r="CN126" s="86"/>
      <c r="CO126" s="86"/>
      <c r="CP126" s="86"/>
      <c r="CQ126" s="86"/>
      <c r="CR126" s="86"/>
      <c r="CS126" s="86"/>
      <c r="CT126" s="86"/>
      <c r="CU126" s="86"/>
      <c r="CV126" s="86"/>
      <c r="CW126" s="86"/>
      <c r="CX126" s="86"/>
      <c r="CY126" s="86"/>
      <c r="CZ126" s="86"/>
      <c r="DA126" s="86"/>
      <c r="DB126" s="86"/>
      <c r="DC126" s="86"/>
      <c r="DD126" s="86"/>
      <c r="DE126" s="86"/>
      <c r="DF126" s="86"/>
      <c r="DG126" s="86"/>
      <c r="DH126" s="86"/>
      <c r="DI126" s="86"/>
      <c r="DJ126" s="86"/>
      <c r="DK126" s="86"/>
      <c r="DL126" s="86"/>
      <c r="DM126" s="86"/>
      <c r="DN126" s="86"/>
      <c r="DO126" s="86"/>
      <c r="DP126" s="86"/>
      <c r="DQ126" s="86"/>
      <c r="DR126" s="86"/>
      <c r="DS126" s="86"/>
      <c r="DT126" s="86"/>
      <c r="DU126" s="86"/>
      <c r="DV126" s="86"/>
      <c r="DW126" s="86"/>
      <c r="DX126" s="86"/>
      <c r="DY126" s="86"/>
      <c r="DZ126" s="86"/>
      <c r="EA126" s="86"/>
      <c r="EB126" s="86"/>
      <c r="EC126" s="86"/>
      <c r="ED126" s="86"/>
      <c r="EE126" s="86"/>
      <c r="EF126" s="86"/>
      <c r="EG126" s="86"/>
      <c r="EH126" s="86"/>
      <c r="EI126" s="86"/>
      <c r="EJ126" s="86"/>
      <c r="EK126" s="86"/>
      <c r="EL126" s="86"/>
      <c r="EM126" s="86"/>
      <c r="EN126" s="86"/>
      <c r="EO126" s="86"/>
      <c r="EP126" s="86"/>
      <c r="EQ126" s="86"/>
      <c r="ER126" s="86"/>
      <c r="ES126" s="86"/>
      <c r="ET126" s="86"/>
      <c r="EU126" s="86"/>
      <c r="EV126" s="86"/>
      <c r="EW126" s="86"/>
      <c r="EX126" s="86"/>
      <c r="EY126" s="86"/>
      <c r="EZ126" s="86"/>
      <c r="FA126" s="86"/>
      <c r="FB126" s="86"/>
      <c r="FC126" s="86"/>
      <c r="FD126" s="86"/>
      <c r="FE126" s="86"/>
      <c r="FF126" s="86"/>
      <c r="FG126" s="86"/>
      <c r="FH126" s="86"/>
      <c r="FI126" s="86"/>
      <c r="FJ126" s="86"/>
      <c r="FK126" s="86"/>
      <c r="FL126" s="86"/>
      <c r="FM126" s="86"/>
      <c r="FN126" s="86"/>
      <c r="FO126" s="86"/>
      <c r="FP126" s="86"/>
      <c r="FQ126" s="86"/>
      <c r="FR126" s="86"/>
      <c r="FS126" s="86"/>
      <c r="FT126" s="86"/>
      <c r="FU126" s="86"/>
      <c r="FV126" s="86"/>
      <c r="FW126" s="86"/>
      <c r="FX126" s="86"/>
      <c r="FY126" s="86"/>
      <c r="FZ126" s="86"/>
      <c r="GA126" s="86"/>
      <c r="GB126" s="86"/>
      <c r="GC126" s="86"/>
      <c r="GD126" s="86"/>
      <c r="GE126" s="86">
        <v>4</v>
      </c>
      <c r="GF126" s="174" t="s">
        <v>644</v>
      </c>
      <c r="GG126" s="88"/>
      <c r="GH126" s="88"/>
      <c r="GI126" s="88"/>
      <c r="GJ126" s="88" t="s">
        <v>244</v>
      </c>
      <c r="GK126" s="174" t="s">
        <v>645</v>
      </c>
      <c r="GL126" s="88"/>
      <c r="GM126" s="88"/>
      <c r="GN126" s="88" t="s">
        <v>244</v>
      </c>
      <c r="GO126" s="86">
        <v>20</v>
      </c>
      <c r="GP126" s="174" t="s">
        <v>646</v>
      </c>
      <c r="GQ126" s="86"/>
      <c r="GR126" s="86"/>
      <c r="GS126" s="88">
        <v>7</v>
      </c>
      <c r="GT126" s="174" t="s">
        <v>647</v>
      </c>
      <c r="GU126" s="86"/>
      <c r="GV126" s="86"/>
      <c r="GW126" s="88">
        <v>11</v>
      </c>
      <c r="GX126" s="174" t="s">
        <v>648</v>
      </c>
      <c r="GY126" s="86"/>
      <c r="GZ126" s="86"/>
      <c r="HA126" s="86"/>
      <c r="HB126" s="86" t="s">
        <v>244</v>
      </c>
      <c r="HC126" s="174" t="s">
        <v>649</v>
      </c>
      <c r="HD126" s="86"/>
      <c r="HE126" s="86" t="s">
        <v>244</v>
      </c>
      <c r="HF126" s="174" t="s">
        <v>650</v>
      </c>
      <c r="HG126" s="86"/>
      <c r="HH126" s="86"/>
      <c r="HI126" s="86"/>
      <c r="HJ126" s="86"/>
      <c r="HK126" s="86"/>
      <c r="HL126" s="86"/>
      <c r="HM126" s="86"/>
      <c r="HN126" s="86"/>
      <c r="HO126" s="86"/>
      <c r="HP126" s="86"/>
      <c r="HQ126" s="86"/>
      <c r="HR126" s="86"/>
      <c r="HS126" s="86"/>
      <c r="HT126" s="86"/>
      <c r="HU126" s="86"/>
      <c r="HV126" s="86"/>
      <c r="HW126" s="86"/>
      <c r="HX126" s="86"/>
      <c r="HY126" s="86"/>
      <c r="HZ126" s="86"/>
      <c r="IA126" s="86"/>
      <c r="IB126" s="86"/>
      <c r="IC126" s="86"/>
      <c r="ID126" s="86"/>
      <c r="IE126" s="86"/>
      <c r="IF126" s="86"/>
      <c r="IG126" s="86"/>
      <c r="IH126" s="86"/>
      <c r="II126" s="86"/>
      <c r="IJ126" s="86"/>
      <c r="IK126" s="86"/>
      <c r="IL126" s="86"/>
      <c r="IM126" s="86"/>
      <c r="IN126" s="86"/>
      <c r="IO126" s="86"/>
      <c r="IP126" s="86"/>
    </row>
    <row r="127" spans="1:250" s="59" customFormat="1" ht="21.95" customHeight="1">
      <c r="A127" s="541"/>
      <c r="B127" s="541"/>
      <c r="C127" s="541"/>
      <c r="D127" s="541"/>
      <c r="E127" s="541"/>
      <c r="F127" s="541"/>
      <c r="G127" s="541"/>
      <c r="H127" s="541"/>
      <c r="I127" s="578"/>
      <c r="J127" s="579"/>
      <c r="K127" s="579"/>
      <c r="L127" s="579"/>
      <c r="M127" s="579"/>
      <c r="N127" s="579"/>
      <c r="O127" s="579"/>
      <c r="P127" s="579"/>
      <c r="Q127" s="541"/>
      <c r="R127" s="541"/>
      <c r="S127" s="541"/>
      <c r="T127" s="541"/>
      <c r="U127" s="650">
        <f t="shared" si="33"/>
        <v>0</v>
      </c>
      <c r="V127" s="651"/>
      <c r="W127" s="651"/>
      <c r="X127" s="651"/>
      <c r="Y127" s="652"/>
      <c r="Z127" s="171"/>
      <c r="AA127" s="648"/>
      <c r="AB127" s="649"/>
      <c r="AC127" s="264">
        <f t="shared" si="34"/>
        <v>0</v>
      </c>
      <c r="AD127" s="264"/>
      <c r="AE127" s="265"/>
      <c r="AF127" s="86"/>
      <c r="AG127" s="86"/>
      <c r="AH127" s="86"/>
      <c r="AI127" s="86"/>
      <c r="AJ127" s="86"/>
      <c r="AK127" s="86"/>
      <c r="AL127" s="86"/>
      <c r="AM127" s="86"/>
      <c r="AN127" s="86"/>
      <c r="AO127" s="86"/>
      <c r="AP127" s="86"/>
      <c r="AQ127" s="86"/>
      <c r="AR127" s="86"/>
      <c r="AS127" s="86"/>
      <c r="AT127" s="86"/>
      <c r="AU127" s="86"/>
      <c r="AV127" s="86"/>
      <c r="AW127" s="86"/>
      <c r="AX127" s="86"/>
      <c r="AY127" s="86"/>
      <c r="AZ127" s="86"/>
      <c r="BA127" s="86"/>
      <c r="BB127" s="86"/>
      <c r="BC127" s="86"/>
      <c r="BD127" s="86"/>
      <c r="BE127" s="86"/>
      <c r="BF127" s="86"/>
      <c r="BG127" s="86"/>
      <c r="BH127" s="86"/>
      <c r="BI127" s="86"/>
      <c r="BJ127" s="86"/>
      <c r="BK127" s="86"/>
      <c r="BL127" s="86"/>
      <c r="BM127" s="86"/>
      <c r="BN127" s="86"/>
      <c r="BO127" s="86"/>
      <c r="BP127" s="86"/>
      <c r="BQ127" s="86"/>
      <c r="BR127" s="86"/>
      <c r="BS127" s="86"/>
      <c r="BT127" s="86"/>
      <c r="BU127" s="86"/>
      <c r="BV127" s="86"/>
      <c r="BW127" s="86"/>
      <c r="BX127" s="86"/>
      <c r="BY127" s="86"/>
      <c r="BZ127" s="86"/>
      <c r="CA127" s="86"/>
      <c r="CB127" s="86"/>
      <c r="CC127" s="86"/>
      <c r="CD127" s="86"/>
      <c r="CE127" s="86"/>
      <c r="CF127" s="86"/>
      <c r="CG127" s="86"/>
      <c r="CH127" s="86"/>
      <c r="CI127" s="86"/>
      <c r="CJ127" s="86"/>
      <c r="CK127" s="86"/>
      <c r="CL127" s="86"/>
      <c r="CM127" s="86"/>
      <c r="CN127" s="86"/>
      <c r="CO127" s="86"/>
      <c r="CP127" s="86"/>
      <c r="CQ127" s="86"/>
      <c r="CR127" s="86"/>
      <c r="CS127" s="86"/>
      <c r="CT127" s="86"/>
      <c r="CU127" s="86"/>
      <c r="CV127" s="86"/>
      <c r="CW127" s="86"/>
      <c r="CX127" s="86"/>
      <c r="CY127" s="86"/>
      <c r="CZ127" s="86"/>
      <c r="DA127" s="86"/>
      <c r="DB127" s="86"/>
      <c r="DC127" s="86"/>
      <c r="DD127" s="86"/>
      <c r="DE127" s="86"/>
      <c r="DF127" s="86"/>
      <c r="DG127" s="86"/>
      <c r="DH127" s="86"/>
      <c r="DI127" s="86"/>
      <c r="DJ127" s="86"/>
      <c r="DK127" s="86"/>
      <c r="DL127" s="86"/>
      <c r="DM127" s="86"/>
      <c r="DN127" s="86"/>
      <c r="DO127" s="86"/>
      <c r="DP127" s="86"/>
      <c r="DQ127" s="86"/>
      <c r="DR127" s="86"/>
      <c r="DS127" s="86"/>
      <c r="DT127" s="86"/>
      <c r="DU127" s="86"/>
      <c r="DV127" s="86"/>
      <c r="DW127" s="86"/>
      <c r="DX127" s="86"/>
      <c r="DY127" s="86"/>
      <c r="DZ127" s="86"/>
      <c r="EA127" s="86"/>
      <c r="EB127" s="86"/>
      <c r="EC127" s="86"/>
      <c r="ED127" s="86"/>
      <c r="EE127" s="86"/>
      <c r="EF127" s="86"/>
      <c r="EG127" s="86"/>
      <c r="EH127" s="86"/>
      <c r="EI127" s="86"/>
      <c r="EJ127" s="86"/>
      <c r="EK127" s="86"/>
      <c r="EL127" s="86"/>
      <c r="EM127" s="86"/>
      <c r="EN127" s="86"/>
      <c r="EO127" s="86"/>
      <c r="EP127" s="86"/>
      <c r="EQ127" s="86"/>
      <c r="ER127" s="86"/>
      <c r="ES127" s="86"/>
      <c r="ET127" s="86"/>
      <c r="EU127" s="86"/>
      <c r="EV127" s="86"/>
      <c r="EW127" s="86"/>
      <c r="EX127" s="86"/>
      <c r="EY127" s="86"/>
      <c r="EZ127" s="86"/>
      <c r="FA127" s="86"/>
      <c r="FB127" s="86"/>
      <c r="FC127" s="86"/>
      <c r="FD127" s="86"/>
      <c r="FE127" s="86"/>
      <c r="FF127" s="86"/>
      <c r="FG127" s="86"/>
      <c r="FH127" s="86"/>
      <c r="FI127" s="86"/>
      <c r="FJ127" s="86"/>
      <c r="FK127" s="86"/>
      <c r="FL127" s="86"/>
      <c r="FM127" s="86"/>
      <c r="FN127" s="86"/>
      <c r="FO127" s="86"/>
      <c r="FP127" s="86"/>
      <c r="FQ127" s="86"/>
      <c r="FR127" s="86"/>
      <c r="FS127" s="86"/>
      <c r="FT127" s="86"/>
      <c r="FU127" s="86"/>
      <c r="FV127" s="86"/>
      <c r="FW127" s="86"/>
      <c r="FX127" s="86"/>
      <c r="FY127" s="86"/>
      <c r="FZ127" s="86"/>
      <c r="GA127" s="86"/>
      <c r="GB127" s="86"/>
      <c r="GC127" s="86"/>
      <c r="GD127" s="86"/>
      <c r="GE127" s="86">
        <v>5</v>
      </c>
      <c r="GF127" s="174" t="s">
        <v>651</v>
      </c>
      <c r="GG127" s="88"/>
      <c r="GH127" s="88"/>
      <c r="GI127" s="88"/>
      <c r="GJ127" s="88" t="s">
        <v>244</v>
      </c>
      <c r="GK127" s="174" t="s">
        <v>652</v>
      </c>
      <c r="GL127" s="88"/>
      <c r="GM127" s="88"/>
      <c r="GN127" s="88" t="s">
        <v>244</v>
      </c>
      <c r="GO127" s="86">
        <v>21</v>
      </c>
      <c r="GP127" s="174" t="s">
        <v>653</v>
      </c>
      <c r="GQ127" s="86"/>
      <c r="GR127" s="86"/>
      <c r="GS127" s="88">
        <v>8</v>
      </c>
      <c r="GT127" s="174" t="s">
        <v>654</v>
      </c>
      <c r="GU127" s="86"/>
      <c r="GV127" s="86"/>
      <c r="GW127" s="88">
        <v>12</v>
      </c>
      <c r="GX127" s="175" t="s">
        <v>1902</v>
      </c>
      <c r="GY127" s="86"/>
      <c r="GZ127" s="86"/>
      <c r="HA127" s="86"/>
      <c r="HB127" s="86" t="s">
        <v>244</v>
      </c>
      <c r="HC127" s="174" t="s">
        <v>655</v>
      </c>
      <c r="HD127" s="86"/>
      <c r="HE127" s="86" t="s">
        <v>244</v>
      </c>
      <c r="HF127" s="86"/>
      <c r="HG127" s="86"/>
      <c r="HH127" s="86"/>
      <c r="HI127" s="86"/>
      <c r="HJ127" s="86"/>
      <c r="HK127" s="86"/>
      <c r="HL127" s="86"/>
      <c r="HM127" s="86"/>
      <c r="HN127" s="86"/>
      <c r="HO127" s="86"/>
      <c r="HP127" s="86"/>
      <c r="HQ127" s="86"/>
      <c r="HR127" s="86"/>
      <c r="HS127" s="86"/>
      <c r="HT127" s="86"/>
      <c r="HU127" s="86"/>
      <c r="HV127" s="86"/>
      <c r="HW127" s="86"/>
      <c r="HX127" s="86"/>
      <c r="HY127" s="86"/>
      <c r="HZ127" s="86"/>
      <c r="IA127" s="86"/>
      <c r="IB127" s="86"/>
      <c r="IC127" s="86"/>
      <c r="ID127" s="86"/>
      <c r="IE127" s="86"/>
      <c r="IF127" s="86"/>
      <c r="IG127" s="86"/>
      <c r="IH127" s="86"/>
      <c r="II127" s="86"/>
      <c r="IJ127" s="86"/>
      <c r="IK127" s="86"/>
      <c r="IL127" s="86"/>
      <c r="IM127" s="86"/>
      <c r="IN127" s="86"/>
      <c r="IO127" s="86"/>
      <c r="IP127" s="86"/>
    </row>
    <row r="128" spans="1:250" s="59" customFormat="1" ht="21.95" customHeight="1">
      <c r="A128" s="542"/>
      <c r="B128" s="542"/>
      <c r="C128" s="542"/>
      <c r="D128" s="542"/>
      <c r="E128" s="542"/>
      <c r="F128" s="542"/>
      <c r="G128" s="542"/>
      <c r="H128" s="542"/>
      <c r="I128" s="580"/>
      <c r="J128" s="581"/>
      <c r="K128" s="581"/>
      <c r="L128" s="581"/>
      <c r="M128" s="581"/>
      <c r="N128" s="581"/>
      <c r="O128" s="581"/>
      <c r="P128" s="581"/>
      <c r="Q128" s="542"/>
      <c r="R128" s="542"/>
      <c r="S128" s="542"/>
      <c r="T128" s="542"/>
      <c r="U128" s="650">
        <f t="shared" si="33"/>
        <v>0</v>
      </c>
      <c r="V128" s="651"/>
      <c r="W128" s="651"/>
      <c r="X128" s="651"/>
      <c r="Y128" s="652"/>
      <c r="Z128" s="173"/>
      <c r="AA128" s="648"/>
      <c r="AB128" s="649"/>
      <c r="AC128" s="264">
        <f t="shared" si="34"/>
        <v>0</v>
      </c>
      <c r="AD128" s="264"/>
      <c r="AE128" s="265"/>
      <c r="AF128" s="86"/>
      <c r="AG128" s="86"/>
      <c r="AH128" s="86"/>
      <c r="AI128" s="86"/>
      <c r="AJ128" s="86"/>
      <c r="AK128" s="86"/>
      <c r="AL128" s="86"/>
      <c r="AM128" s="86"/>
      <c r="AN128" s="86"/>
      <c r="AO128" s="86"/>
      <c r="AP128" s="86"/>
      <c r="AQ128" s="86"/>
      <c r="AR128" s="86"/>
      <c r="AS128" s="86"/>
      <c r="AT128" s="86"/>
      <c r="AU128" s="86"/>
      <c r="AV128" s="86"/>
      <c r="AW128" s="86"/>
      <c r="AX128" s="86"/>
      <c r="AY128" s="86"/>
      <c r="AZ128" s="86"/>
      <c r="BA128" s="86"/>
      <c r="BB128" s="86"/>
      <c r="BC128" s="86"/>
      <c r="BD128" s="86"/>
      <c r="BE128" s="86"/>
      <c r="BF128" s="86"/>
      <c r="BG128" s="86"/>
      <c r="BH128" s="86"/>
      <c r="BI128" s="86"/>
      <c r="BJ128" s="86"/>
      <c r="BK128" s="86"/>
      <c r="BL128" s="86"/>
      <c r="BM128" s="86"/>
      <c r="BN128" s="86"/>
      <c r="BO128" s="86"/>
      <c r="BP128" s="86"/>
      <c r="BQ128" s="86"/>
      <c r="BR128" s="86"/>
      <c r="BS128" s="86"/>
      <c r="BT128" s="86"/>
      <c r="BU128" s="86"/>
      <c r="BV128" s="86"/>
      <c r="BW128" s="86"/>
      <c r="BX128" s="86"/>
      <c r="BY128" s="86"/>
      <c r="BZ128" s="86"/>
      <c r="CA128" s="86"/>
      <c r="CB128" s="86"/>
      <c r="CC128" s="86"/>
      <c r="CD128" s="86"/>
      <c r="CE128" s="86"/>
      <c r="CF128" s="86"/>
      <c r="CG128" s="86"/>
      <c r="CH128" s="86"/>
      <c r="CI128" s="86"/>
      <c r="CJ128" s="86"/>
      <c r="CK128" s="86"/>
      <c r="CL128" s="86"/>
      <c r="CM128" s="86"/>
      <c r="CN128" s="86"/>
      <c r="CO128" s="86"/>
      <c r="CP128" s="86"/>
      <c r="CQ128" s="86"/>
      <c r="CR128" s="86"/>
      <c r="CS128" s="86"/>
      <c r="CT128" s="86"/>
      <c r="CU128" s="86"/>
      <c r="CV128" s="86"/>
      <c r="CW128" s="86"/>
      <c r="CX128" s="86"/>
      <c r="CY128" s="86"/>
      <c r="CZ128" s="86"/>
      <c r="DA128" s="86"/>
      <c r="DB128" s="86"/>
      <c r="DC128" s="86"/>
      <c r="DD128" s="86"/>
      <c r="DE128" s="86"/>
      <c r="DF128" s="86"/>
      <c r="DG128" s="86"/>
      <c r="DH128" s="86"/>
      <c r="DI128" s="86"/>
      <c r="DJ128" s="86"/>
      <c r="DK128" s="86"/>
      <c r="DL128" s="86"/>
      <c r="DM128" s="86"/>
      <c r="DN128" s="86"/>
      <c r="DO128" s="86"/>
      <c r="DP128" s="86"/>
      <c r="DQ128" s="86"/>
      <c r="DR128" s="86"/>
      <c r="DS128" s="86"/>
      <c r="DT128" s="86"/>
      <c r="DU128" s="86"/>
      <c r="DV128" s="86"/>
      <c r="DW128" s="86"/>
      <c r="DX128" s="86"/>
      <c r="DY128" s="86"/>
      <c r="DZ128" s="86"/>
      <c r="EA128" s="86"/>
      <c r="EB128" s="86"/>
      <c r="EC128" s="86"/>
      <c r="ED128" s="86"/>
      <c r="EE128" s="86"/>
      <c r="EF128" s="86"/>
      <c r="EG128" s="86"/>
      <c r="EH128" s="86"/>
      <c r="EI128" s="86"/>
      <c r="EJ128" s="86"/>
      <c r="EK128" s="86"/>
      <c r="EL128" s="86"/>
      <c r="EM128" s="86"/>
      <c r="EN128" s="86"/>
      <c r="EO128" s="86"/>
      <c r="EP128" s="86"/>
      <c r="EQ128" s="86"/>
      <c r="ER128" s="86"/>
      <c r="ES128" s="86"/>
      <c r="ET128" s="86"/>
      <c r="EU128" s="86"/>
      <c r="EV128" s="86"/>
      <c r="EW128" s="86"/>
      <c r="EX128" s="86"/>
      <c r="EY128" s="86"/>
      <c r="EZ128" s="86"/>
      <c r="FA128" s="86"/>
      <c r="FB128" s="86"/>
      <c r="FC128" s="86"/>
      <c r="FD128" s="86"/>
      <c r="FE128" s="86"/>
      <c r="FF128" s="86"/>
      <c r="FG128" s="86"/>
      <c r="FH128" s="86"/>
      <c r="FI128" s="86"/>
      <c r="FJ128" s="86"/>
      <c r="FK128" s="86"/>
      <c r="FL128" s="86"/>
      <c r="FM128" s="86"/>
      <c r="FN128" s="86"/>
      <c r="FO128" s="86"/>
      <c r="FP128" s="86"/>
      <c r="FQ128" s="86"/>
      <c r="FR128" s="86"/>
      <c r="FS128" s="86"/>
      <c r="FT128" s="86"/>
      <c r="FU128" s="86"/>
      <c r="FV128" s="86"/>
      <c r="FW128" s="86"/>
      <c r="FX128" s="86"/>
      <c r="FY128" s="86"/>
      <c r="FZ128" s="86"/>
      <c r="GA128" s="86"/>
      <c r="GB128" s="86"/>
      <c r="GC128" s="86"/>
      <c r="GD128" s="86"/>
      <c r="GE128" s="86">
        <v>6</v>
      </c>
      <c r="GF128" s="174" t="s">
        <v>656</v>
      </c>
      <c r="GG128" s="88"/>
      <c r="GH128" s="88"/>
      <c r="GI128" s="88"/>
      <c r="GJ128" s="88" t="s">
        <v>244</v>
      </c>
      <c r="GK128" s="174" t="s">
        <v>657</v>
      </c>
      <c r="GL128" s="88"/>
      <c r="GM128" s="88"/>
      <c r="GN128" s="88" t="s">
        <v>244</v>
      </c>
      <c r="GO128" s="86">
        <v>22</v>
      </c>
      <c r="GP128" s="174" t="s">
        <v>658</v>
      </c>
      <c r="GQ128" s="86"/>
      <c r="GR128" s="86"/>
      <c r="GS128" s="88">
        <v>9</v>
      </c>
      <c r="GT128" s="174" t="s">
        <v>659</v>
      </c>
      <c r="GU128" s="86"/>
      <c r="GV128" s="86"/>
      <c r="GW128" s="88">
        <v>13</v>
      </c>
      <c r="GX128" s="174" t="s">
        <v>660</v>
      </c>
      <c r="GY128" s="86"/>
      <c r="GZ128" s="86"/>
      <c r="HA128" s="86"/>
      <c r="HB128" s="86" t="s">
        <v>244</v>
      </c>
      <c r="HC128" s="86"/>
      <c r="HD128" s="86"/>
      <c r="HE128" s="86" t="s">
        <v>244</v>
      </c>
      <c r="HF128" s="174" t="s">
        <v>661</v>
      </c>
      <c r="HG128" s="86"/>
      <c r="HH128" s="86"/>
      <c r="HI128" s="86"/>
      <c r="HJ128" s="86"/>
      <c r="HK128" s="86"/>
      <c r="HL128" s="86"/>
      <c r="HM128" s="86"/>
      <c r="HN128" s="86"/>
      <c r="HO128" s="86"/>
      <c r="HP128" s="86"/>
      <c r="HQ128" s="86"/>
      <c r="HR128" s="86"/>
      <c r="HS128" s="86"/>
      <c r="HT128" s="86"/>
      <c r="HU128" s="86"/>
      <c r="HV128" s="86"/>
      <c r="HW128" s="86"/>
      <c r="HX128" s="86"/>
      <c r="HY128" s="86"/>
      <c r="HZ128" s="86"/>
      <c r="IA128" s="86"/>
      <c r="IB128" s="86"/>
      <c r="IC128" s="86"/>
      <c r="ID128" s="86"/>
      <c r="IE128" s="86"/>
      <c r="IF128" s="86"/>
      <c r="IG128" s="86"/>
      <c r="IH128" s="86"/>
      <c r="II128" s="86"/>
      <c r="IJ128" s="86"/>
      <c r="IK128" s="86"/>
      <c r="IL128" s="86"/>
      <c r="IM128" s="86"/>
      <c r="IN128" s="86"/>
      <c r="IO128" s="86"/>
      <c r="IP128" s="86"/>
    </row>
    <row r="129" spans="1:250" s="59" customFormat="1" ht="20.100000000000001" customHeight="1">
      <c r="A129" s="582"/>
      <c r="B129" s="582"/>
      <c r="C129" s="582"/>
      <c r="D129" s="582"/>
      <c r="E129" s="582"/>
      <c r="F129" s="582"/>
      <c r="G129" s="582"/>
      <c r="H129" s="582"/>
      <c r="I129" s="582"/>
      <c r="J129" s="582"/>
      <c r="K129" s="582"/>
      <c r="L129" s="582"/>
      <c r="M129" s="582"/>
      <c r="N129" s="582"/>
      <c r="O129" s="582"/>
      <c r="P129" s="582"/>
      <c r="Q129" s="582"/>
      <c r="R129" s="582"/>
      <c r="S129" s="582"/>
      <c r="T129" s="582"/>
      <c r="U129" s="582"/>
      <c r="V129" s="582"/>
      <c r="W129" s="582"/>
      <c r="X129" s="582"/>
      <c r="Y129" s="582"/>
      <c r="Z129" s="582"/>
      <c r="AA129" s="582"/>
      <c r="AB129" s="582"/>
      <c r="AC129" s="582"/>
      <c r="AD129" s="582"/>
      <c r="AE129" s="582"/>
      <c r="AF129" s="86"/>
      <c r="AG129" s="86"/>
      <c r="AH129" s="86"/>
      <c r="AI129" s="86"/>
      <c r="AJ129" s="86"/>
      <c r="AK129" s="86"/>
      <c r="AL129" s="86"/>
      <c r="AM129" s="86"/>
      <c r="AN129" s="86"/>
      <c r="AO129" s="86"/>
      <c r="AP129" s="86"/>
      <c r="AQ129" s="86"/>
      <c r="AR129" s="86"/>
      <c r="AS129" s="86"/>
      <c r="AT129" s="86"/>
      <c r="AU129" s="86"/>
      <c r="AV129" s="86"/>
      <c r="AW129" s="86"/>
      <c r="AX129" s="86"/>
      <c r="AY129" s="86"/>
      <c r="AZ129" s="86"/>
      <c r="BA129" s="86"/>
      <c r="BB129" s="86"/>
      <c r="BC129" s="86"/>
      <c r="BD129" s="86"/>
      <c r="BE129" s="86"/>
      <c r="BF129" s="86"/>
      <c r="BG129" s="86"/>
      <c r="BH129" s="86"/>
      <c r="BI129" s="86"/>
      <c r="BJ129" s="86"/>
      <c r="BK129" s="86"/>
      <c r="BL129" s="86"/>
      <c r="BM129" s="86"/>
      <c r="BN129" s="86"/>
      <c r="BO129" s="86"/>
      <c r="BP129" s="86"/>
      <c r="BQ129" s="86"/>
      <c r="BR129" s="86"/>
      <c r="BS129" s="86"/>
      <c r="BT129" s="86"/>
      <c r="BU129" s="86"/>
      <c r="BV129" s="86"/>
      <c r="BW129" s="86"/>
      <c r="BX129" s="86"/>
      <c r="BY129" s="86"/>
      <c r="BZ129" s="86"/>
      <c r="CA129" s="86"/>
      <c r="CB129" s="86"/>
      <c r="CC129" s="86"/>
      <c r="CD129" s="86"/>
      <c r="CE129" s="86"/>
      <c r="CF129" s="86"/>
      <c r="CG129" s="86"/>
      <c r="CH129" s="86"/>
      <c r="CI129" s="86"/>
      <c r="CJ129" s="86"/>
      <c r="CK129" s="86"/>
      <c r="CL129" s="86"/>
      <c r="CM129" s="86"/>
      <c r="CN129" s="86"/>
      <c r="CO129" s="86"/>
      <c r="CP129" s="86"/>
      <c r="CQ129" s="86"/>
      <c r="CR129" s="86"/>
      <c r="CS129" s="86"/>
      <c r="CT129" s="86"/>
      <c r="CU129" s="86"/>
      <c r="CV129" s="86"/>
      <c r="CW129" s="86"/>
      <c r="CX129" s="86"/>
      <c r="CY129" s="86"/>
      <c r="CZ129" s="86"/>
      <c r="DA129" s="86"/>
      <c r="DB129" s="86"/>
      <c r="DC129" s="86"/>
      <c r="DD129" s="86"/>
      <c r="DE129" s="86"/>
      <c r="DF129" s="86"/>
      <c r="DG129" s="86"/>
      <c r="DH129" s="86"/>
      <c r="DI129" s="86"/>
      <c r="DJ129" s="86"/>
      <c r="DK129" s="86"/>
      <c r="DL129" s="86"/>
      <c r="DM129" s="86"/>
      <c r="DN129" s="86"/>
      <c r="DO129" s="86"/>
      <c r="DP129" s="86"/>
      <c r="DQ129" s="86"/>
      <c r="DR129" s="86"/>
      <c r="DS129" s="86"/>
      <c r="DT129" s="86"/>
      <c r="DU129" s="86"/>
      <c r="DV129" s="86"/>
      <c r="DW129" s="86"/>
      <c r="DX129" s="86"/>
      <c r="DY129" s="86"/>
      <c r="DZ129" s="86"/>
      <c r="EA129" s="86"/>
      <c r="EB129" s="86"/>
      <c r="EC129" s="86"/>
      <c r="ED129" s="86"/>
      <c r="EE129" s="86"/>
      <c r="EF129" s="86"/>
      <c r="EG129" s="86"/>
      <c r="EH129" s="86"/>
      <c r="EI129" s="86"/>
      <c r="EJ129" s="86"/>
      <c r="EK129" s="86"/>
      <c r="EL129" s="86"/>
      <c r="EM129" s="86"/>
      <c r="EN129" s="86"/>
      <c r="EO129" s="86"/>
      <c r="EP129" s="86"/>
      <c r="EQ129" s="86"/>
      <c r="ER129" s="86"/>
      <c r="ES129" s="86"/>
      <c r="ET129" s="86"/>
      <c r="EU129" s="86"/>
      <c r="EV129" s="86"/>
      <c r="EW129" s="86"/>
      <c r="EX129" s="86"/>
      <c r="EY129" s="86"/>
      <c r="EZ129" s="86"/>
      <c r="FA129" s="86"/>
      <c r="FB129" s="86"/>
      <c r="FC129" s="86"/>
      <c r="FD129" s="86"/>
      <c r="FE129" s="86"/>
      <c r="FF129" s="86"/>
      <c r="FG129" s="86"/>
      <c r="FH129" s="86"/>
      <c r="FI129" s="86"/>
      <c r="FJ129" s="86"/>
      <c r="FK129" s="86"/>
      <c r="FL129" s="86"/>
      <c r="FM129" s="86"/>
      <c r="FN129" s="86"/>
      <c r="FO129" s="86"/>
      <c r="FP129" s="86"/>
      <c r="FQ129" s="86"/>
      <c r="FR129" s="86"/>
      <c r="FS129" s="86"/>
      <c r="FT129" s="86"/>
      <c r="FU129" s="86"/>
      <c r="FV129" s="86"/>
      <c r="FW129" s="86"/>
      <c r="FX129" s="86"/>
      <c r="FY129" s="86"/>
      <c r="FZ129" s="86"/>
      <c r="GA129" s="86"/>
      <c r="GB129" s="86"/>
      <c r="GC129" s="86"/>
      <c r="GD129" s="86"/>
      <c r="GE129" s="86">
        <v>7</v>
      </c>
      <c r="GF129" s="174" t="s">
        <v>662</v>
      </c>
      <c r="GG129" s="88"/>
      <c r="GH129" s="88"/>
      <c r="GI129" s="88"/>
      <c r="GJ129" s="88" t="s">
        <v>244</v>
      </c>
      <c r="GK129" s="88"/>
      <c r="GL129" s="88"/>
      <c r="GM129" s="88"/>
      <c r="GN129" s="88"/>
      <c r="GO129" s="86">
        <v>23</v>
      </c>
      <c r="GP129" s="174" t="s">
        <v>663</v>
      </c>
      <c r="GQ129" s="86"/>
      <c r="GR129" s="86"/>
      <c r="GS129" s="88">
        <v>10</v>
      </c>
      <c r="GT129" s="174" t="s">
        <v>664</v>
      </c>
      <c r="GU129" s="86"/>
      <c r="GV129" s="86"/>
      <c r="GW129" s="88">
        <v>14</v>
      </c>
      <c r="GX129" s="174" t="s">
        <v>665</v>
      </c>
      <c r="GY129" s="86"/>
      <c r="GZ129" s="86"/>
      <c r="HA129" s="86"/>
      <c r="HB129" s="86" t="s">
        <v>244</v>
      </c>
      <c r="HC129" s="174" t="s">
        <v>666</v>
      </c>
      <c r="HD129" s="86"/>
      <c r="HE129" s="86" t="s">
        <v>244</v>
      </c>
      <c r="HF129" s="174" t="s">
        <v>667</v>
      </c>
      <c r="HG129" s="86"/>
      <c r="HH129" s="86"/>
      <c r="HI129" s="86"/>
      <c r="HJ129" s="86"/>
      <c r="HK129" s="86"/>
      <c r="HL129" s="86"/>
      <c r="HM129" s="86"/>
      <c r="HN129" s="86"/>
      <c r="HO129" s="86"/>
      <c r="HP129" s="86"/>
      <c r="HQ129" s="86"/>
      <c r="HR129" s="86"/>
      <c r="HS129" s="86"/>
      <c r="HT129" s="86"/>
      <c r="HU129" s="86"/>
      <c r="HV129" s="86"/>
      <c r="HW129" s="86"/>
      <c r="HX129" s="86"/>
      <c r="HY129" s="86"/>
      <c r="HZ129" s="86"/>
      <c r="IA129" s="86"/>
      <c r="IB129" s="86"/>
      <c r="IC129" s="86"/>
      <c r="ID129" s="86"/>
      <c r="IE129" s="86"/>
      <c r="IF129" s="86"/>
      <c r="IG129" s="86"/>
      <c r="IH129" s="86"/>
      <c r="II129" s="86"/>
      <c r="IJ129" s="86"/>
      <c r="IK129" s="86"/>
      <c r="IL129" s="86"/>
      <c r="IM129" s="86"/>
      <c r="IN129" s="86"/>
      <c r="IO129" s="86"/>
      <c r="IP129" s="86"/>
    </row>
    <row r="130" spans="1:250" s="59" customFormat="1" ht="20.100000000000001" customHeight="1">
      <c r="A130" s="583" t="s">
        <v>1910</v>
      </c>
      <c r="B130" s="584"/>
      <c r="C130" s="584"/>
      <c r="D130" s="584"/>
      <c r="E130" s="584"/>
      <c r="F130" s="584"/>
      <c r="G130" s="584"/>
      <c r="H130" s="584"/>
      <c r="I130" s="584"/>
      <c r="J130" s="584"/>
      <c r="K130" s="584"/>
      <c r="L130" s="584"/>
      <c r="M130" s="584"/>
      <c r="N130" s="584"/>
      <c r="O130" s="584"/>
      <c r="P130" s="584"/>
      <c r="Q130" s="585"/>
      <c r="R130" s="410">
        <f>SUM(Hoja1!B3:B6)</f>
        <v>0</v>
      </c>
      <c r="S130" s="410"/>
      <c r="T130" s="410"/>
      <c r="U130" s="410"/>
      <c r="V130" s="410"/>
      <c r="W130" s="411"/>
      <c r="X130" s="589" t="s">
        <v>1811</v>
      </c>
      <c r="Y130" s="590"/>
      <c r="Z130" s="590"/>
      <c r="AA130" s="590"/>
      <c r="AB130" s="591"/>
      <c r="AC130" s="586">
        <f>SUM(AC125:AE128)</f>
        <v>0</v>
      </c>
      <c r="AD130" s="587"/>
      <c r="AE130" s="588"/>
      <c r="AF130" s="86"/>
      <c r="AG130" s="86"/>
      <c r="AH130" s="86"/>
      <c r="AI130" s="86"/>
      <c r="AJ130" s="86"/>
      <c r="AK130" s="86"/>
      <c r="AL130" s="86"/>
      <c r="AM130" s="86"/>
      <c r="AN130" s="86"/>
      <c r="AO130" s="86"/>
      <c r="AP130" s="86"/>
      <c r="AQ130" s="86"/>
      <c r="AR130" s="86"/>
      <c r="AS130" s="86"/>
      <c r="AT130" s="86"/>
      <c r="AU130" s="86"/>
      <c r="AV130" s="86"/>
      <c r="AW130" s="86"/>
      <c r="AX130" s="86"/>
      <c r="AY130" s="86"/>
      <c r="AZ130" s="86"/>
      <c r="BA130" s="86"/>
      <c r="BB130" s="86"/>
      <c r="BC130" s="86"/>
      <c r="BD130" s="86"/>
      <c r="BE130" s="86"/>
      <c r="BF130" s="86"/>
      <c r="BG130" s="86"/>
      <c r="BH130" s="86"/>
      <c r="BI130" s="86"/>
      <c r="BJ130" s="86"/>
      <c r="BK130" s="86"/>
      <c r="BL130" s="86"/>
      <c r="BM130" s="86"/>
      <c r="BN130" s="86"/>
      <c r="BO130" s="86"/>
      <c r="BP130" s="86"/>
      <c r="BQ130" s="86"/>
      <c r="BR130" s="86"/>
      <c r="BS130" s="86"/>
      <c r="BT130" s="86"/>
      <c r="BU130" s="86"/>
      <c r="BV130" s="86"/>
      <c r="BW130" s="86"/>
      <c r="BX130" s="86"/>
      <c r="BY130" s="86"/>
      <c r="BZ130" s="86"/>
      <c r="CA130" s="86"/>
      <c r="CB130" s="86"/>
      <c r="CC130" s="86"/>
      <c r="CD130" s="86"/>
      <c r="CE130" s="86"/>
      <c r="CF130" s="86"/>
      <c r="CG130" s="86"/>
      <c r="CH130" s="86"/>
      <c r="CI130" s="86"/>
      <c r="CJ130" s="86"/>
      <c r="CK130" s="86"/>
      <c r="CL130" s="86"/>
      <c r="CM130" s="86"/>
      <c r="CN130" s="86"/>
      <c r="CO130" s="86"/>
      <c r="CP130" s="86"/>
      <c r="CQ130" s="86"/>
      <c r="CR130" s="86"/>
      <c r="CS130" s="86"/>
      <c r="CT130" s="86"/>
      <c r="CU130" s="86"/>
      <c r="CV130" s="86"/>
      <c r="CW130" s="86"/>
      <c r="CX130" s="86"/>
      <c r="CY130" s="86"/>
      <c r="CZ130" s="86"/>
      <c r="DA130" s="86"/>
      <c r="DB130" s="86"/>
      <c r="DC130" s="86"/>
      <c r="DD130" s="86"/>
      <c r="DE130" s="86"/>
      <c r="DF130" s="86"/>
      <c r="DG130" s="86"/>
      <c r="DH130" s="86"/>
      <c r="DI130" s="86"/>
      <c r="DJ130" s="86"/>
      <c r="DK130" s="86"/>
      <c r="DL130" s="86"/>
      <c r="DM130" s="86"/>
      <c r="DN130" s="86"/>
      <c r="DO130" s="86"/>
      <c r="DP130" s="86"/>
      <c r="DQ130" s="86"/>
      <c r="DR130" s="86"/>
      <c r="DS130" s="86"/>
      <c r="DT130" s="86"/>
      <c r="DU130" s="86"/>
      <c r="DV130" s="86"/>
      <c r="DW130" s="86"/>
      <c r="DX130" s="86"/>
      <c r="DY130" s="86"/>
      <c r="DZ130" s="86"/>
      <c r="EA130" s="86"/>
      <c r="EB130" s="86"/>
      <c r="EC130" s="86"/>
      <c r="ED130" s="86"/>
      <c r="EE130" s="86"/>
      <c r="EF130" s="86"/>
      <c r="EG130" s="86"/>
      <c r="EH130" s="86"/>
      <c r="EI130" s="86"/>
      <c r="EJ130" s="86"/>
      <c r="EK130" s="86"/>
      <c r="EL130" s="86"/>
      <c r="EM130" s="86"/>
      <c r="EN130" s="86"/>
      <c r="EO130" s="86"/>
      <c r="EP130" s="86"/>
      <c r="EQ130" s="86"/>
      <c r="ER130" s="86"/>
      <c r="ES130" s="86"/>
      <c r="ET130" s="86"/>
      <c r="EU130" s="86"/>
      <c r="EV130" s="86"/>
      <c r="EW130" s="86"/>
      <c r="EX130" s="86"/>
      <c r="EY130" s="86"/>
      <c r="EZ130" s="86"/>
      <c r="FA130" s="86"/>
      <c r="FB130" s="86"/>
      <c r="FC130" s="86"/>
      <c r="FD130" s="86"/>
      <c r="FE130" s="86"/>
      <c r="FF130" s="86"/>
      <c r="FG130" s="86"/>
      <c r="FH130" s="86"/>
      <c r="FI130" s="86"/>
      <c r="FJ130" s="86"/>
      <c r="FK130" s="86"/>
      <c r="FL130" s="86"/>
      <c r="FM130" s="86"/>
      <c r="FN130" s="86"/>
      <c r="FO130" s="86"/>
      <c r="FP130" s="86"/>
      <c r="FQ130" s="86"/>
      <c r="FR130" s="86"/>
      <c r="FS130" s="86"/>
      <c r="FT130" s="86"/>
      <c r="FU130" s="86"/>
      <c r="FV130" s="86"/>
      <c r="FW130" s="86"/>
      <c r="FX130" s="86"/>
      <c r="FY130" s="86"/>
      <c r="FZ130" s="86"/>
      <c r="GA130" s="86"/>
      <c r="GB130" s="86"/>
      <c r="GC130" s="86"/>
      <c r="GD130" s="86"/>
      <c r="GE130" s="86">
        <v>8</v>
      </c>
      <c r="GF130" s="174" t="s">
        <v>668</v>
      </c>
      <c r="GG130" s="88"/>
      <c r="GH130" s="88"/>
      <c r="GI130" s="88"/>
      <c r="GJ130" s="88" t="s">
        <v>244</v>
      </c>
      <c r="GK130" s="88"/>
      <c r="GL130" s="88"/>
      <c r="GM130" s="88"/>
      <c r="GN130" s="88"/>
      <c r="GO130" s="88"/>
      <c r="GP130" s="86"/>
      <c r="GQ130" s="86"/>
      <c r="GR130" s="86"/>
      <c r="GS130" s="88">
        <v>11</v>
      </c>
      <c r="GT130" s="174" t="s">
        <v>669</v>
      </c>
      <c r="GU130" s="86"/>
      <c r="GV130" s="86"/>
      <c r="GW130" s="88">
        <v>15</v>
      </c>
      <c r="GX130" s="174" t="s">
        <v>670</v>
      </c>
      <c r="GY130" s="86"/>
      <c r="GZ130" s="86"/>
      <c r="HA130" s="86"/>
      <c r="HB130" s="86" t="s">
        <v>244</v>
      </c>
      <c r="HC130" s="174" t="s">
        <v>671</v>
      </c>
      <c r="HD130" s="86"/>
      <c r="HE130" s="86" t="s">
        <v>244</v>
      </c>
      <c r="HF130" s="174" t="s">
        <v>672</v>
      </c>
      <c r="HG130" s="86"/>
      <c r="HH130" s="86"/>
      <c r="HI130" s="86"/>
      <c r="HJ130" s="86"/>
      <c r="HK130" s="86"/>
      <c r="HL130" s="86"/>
      <c r="HM130" s="86"/>
      <c r="HN130" s="86"/>
      <c r="HO130" s="86"/>
      <c r="HP130" s="86"/>
      <c r="HQ130" s="86"/>
      <c r="HR130" s="86"/>
      <c r="HS130" s="86"/>
      <c r="HT130" s="86"/>
      <c r="HU130" s="86"/>
      <c r="HV130" s="86"/>
      <c r="HW130" s="86"/>
      <c r="HX130" s="86"/>
      <c r="HY130" s="86"/>
      <c r="HZ130" s="86"/>
      <c r="IA130" s="86"/>
      <c r="IB130" s="86"/>
      <c r="IC130" s="86"/>
      <c r="ID130" s="86"/>
      <c r="IE130" s="86"/>
      <c r="IF130" s="86"/>
      <c r="IG130" s="86"/>
      <c r="IH130" s="86"/>
      <c r="II130" s="86"/>
      <c r="IJ130" s="86"/>
      <c r="IK130" s="86"/>
      <c r="IL130" s="86"/>
      <c r="IM130" s="86"/>
      <c r="IN130" s="86"/>
      <c r="IO130" s="86"/>
      <c r="IP130" s="86"/>
    </row>
    <row r="131" spans="1:250" s="94" customFormat="1" ht="15.75">
      <c r="A131" s="341" t="s">
        <v>673</v>
      </c>
      <c r="B131" s="342"/>
      <c r="C131" s="342"/>
      <c r="D131" s="342"/>
      <c r="E131" s="342"/>
      <c r="F131" s="342"/>
      <c r="G131" s="342"/>
      <c r="H131" s="342"/>
      <c r="I131" s="342"/>
      <c r="J131" s="342"/>
      <c r="K131" s="342"/>
      <c r="L131" s="342"/>
      <c r="M131" s="342"/>
      <c r="N131" s="342"/>
      <c r="O131" s="342"/>
      <c r="P131" s="342"/>
      <c r="Q131" s="342"/>
      <c r="R131" s="342"/>
      <c r="S131" s="342"/>
      <c r="T131" s="342"/>
      <c r="U131" s="342"/>
      <c r="V131" s="342"/>
      <c r="W131" s="342"/>
      <c r="X131" s="342"/>
      <c r="Y131" s="342"/>
      <c r="Z131" s="342"/>
      <c r="AA131" s="342"/>
      <c r="AB131" s="342"/>
      <c r="AC131" s="274"/>
      <c r="AD131" s="274"/>
      <c r="AE131" s="275"/>
      <c r="AF131" s="89"/>
      <c r="AG131" s="89"/>
      <c r="AH131" s="89"/>
      <c r="AI131" s="89"/>
      <c r="AJ131" s="89"/>
      <c r="AK131" s="89"/>
      <c r="AL131" s="89"/>
      <c r="AM131" s="89"/>
      <c r="AN131" s="89"/>
      <c r="AO131" s="89"/>
      <c r="AP131" s="89"/>
      <c r="AQ131" s="89"/>
      <c r="AR131" s="89"/>
      <c r="AS131" s="89"/>
      <c r="AT131" s="89"/>
      <c r="AU131" s="89"/>
      <c r="AV131" s="89"/>
      <c r="AW131" s="89"/>
      <c r="AX131" s="89"/>
      <c r="AY131" s="89"/>
      <c r="AZ131" s="89"/>
      <c r="BA131" s="89"/>
      <c r="BB131" s="89"/>
      <c r="BC131" s="89"/>
      <c r="BD131" s="89"/>
      <c r="BE131" s="89"/>
      <c r="BF131" s="89"/>
      <c r="BG131" s="89"/>
      <c r="BH131" s="89"/>
      <c r="BI131" s="89"/>
      <c r="BJ131" s="89"/>
      <c r="BK131" s="89"/>
      <c r="BL131" s="89"/>
      <c r="BM131" s="89"/>
      <c r="BN131" s="89"/>
      <c r="BO131" s="89"/>
      <c r="BP131" s="89"/>
      <c r="BQ131" s="89"/>
      <c r="BR131" s="89"/>
      <c r="BS131" s="89"/>
      <c r="BT131" s="89"/>
      <c r="BU131" s="89"/>
      <c r="BV131" s="89"/>
      <c r="BW131" s="89"/>
      <c r="BX131" s="89"/>
      <c r="BY131" s="89"/>
      <c r="BZ131" s="89"/>
      <c r="CA131" s="89"/>
      <c r="CB131" s="89"/>
      <c r="CC131" s="89"/>
      <c r="CD131" s="89"/>
      <c r="CE131" s="89"/>
      <c r="CF131" s="89"/>
      <c r="CG131" s="89"/>
      <c r="CH131" s="89"/>
      <c r="CI131" s="89"/>
      <c r="CJ131" s="89"/>
      <c r="CK131" s="89"/>
      <c r="CL131" s="89"/>
      <c r="CM131" s="89"/>
      <c r="CN131" s="89"/>
      <c r="CO131" s="89"/>
      <c r="CP131" s="89"/>
      <c r="CQ131" s="89"/>
      <c r="CR131" s="89"/>
      <c r="CS131" s="89"/>
      <c r="CT131" s="89"/>
      <c r="CU131" s="89"/>
      <c r="CV131" s="89"/>
      <c r="CW131" s="89"/>
      <c r="CX131" s="89"/>
      <c r="CY131" s="89"/>
      <c r="CZ131" s="89"/>
      <c r="DA131" s="89"/>
      <c r="DB131" s="89"/>
      <c r="DC131" s="89"/>
      <c r="DD131" s="89"/>
      <c r="DE131" s="89"/>
      <c r="DF131" s="89"/>
      <c r="DG131" s="89"/>
      <c r="DH131" s="89"/>
      <c r="DI131" s="89"/>
      <c r="DJ131" s="89"/>
      <c r="DK131" s="89"/>
      <c r="DL131" s="89"/>
      <c r="DM131" s="89"/>
      <c r="DN131" s="89"/>
      <c r="DO131" s="89"/>
      <c r="DP131" s="89"/>
      <c r="DQ131" s="89"/>
      <c r="DR131" s="89"/>
      <c r="DS131" s="89"/>
      <c r="DT131" s="89"/>
      <c r="DU131" s="89"/>
      <c r="DV131" s="89"/>
      <c r="DW131" s="89"/>
      <c r="DX131" s="89"/>
      <c r="DY131" s="89"/>
      <c r="DZ131" s="89"/>
      <c r="EA131" s="89"/>
      <c r="EB131" s="89"/>
      <c r="EC131" s="89"/>
      <c r="ED131" s="89"/>
      <c r="EE131" s="89"/>
      <c r="EF131" s="89"/>
      <c r="EG131" s="98"/>
      <c r="EH131" s="98"/>
      <c r="EI131" s="98"/>
      <c r="EJ131" s="98"/>
      <c r="EK131" s="89"/>
      <c r="EL131" s="89"/>
      <c r="EM131" s="89"/>
      <c r="EN131" s="89"/>
      <c r="EO131" s="89"/>
      <c r="EP131" s="89"/>
      <c r="EQ131" s="89"/>
      <c r="ER131" s="89"/>
      <c r="ES131" s="89"/>
      <c r="ET131" s="89"/>
      <c r="EU131" s="89"/>
      <c r="EV131" s="89"/>
      <c r="EW131" s="89"/>
      <c r="EX131" s="89"/>
      <c r="EY131" s="89"/>
      <c r="EZ131" s="89"/>
      <c r="FA131" s="89"/>
      <c r="FB131" s="89"/>
      <c r="FC131" s="89"/>
      <c r="FD131" s="89"/>
      <c r="FE131" s="89"/>
      <c r="FF131" s="89"/>
      <c r="FG131" s="89"/>
      <c r="FH131" s="89"/>
      <c r="FI131" s="89"/>
      <c r="FJ131" s="89"/>
      <c r="FK131" s="89"/>
      <c r="FL131" s="89"/>
      <c r="FM131" s="89"/>
      <c r="FN131" s="89"/>
      <c r="FO131" s="89"/>
      <c r="FP131" s="89"/>
      <c r="FQ131" s="89"/>
      <c r="FR131" s="89"/>
      <c r="FS131" s="89"/>
      <c r="FT131" s="89"/>
      <c r="FU131" s="89"/>
      <c r="FV131" s="89"/>
      <c r="FW131" s="89"/>
      <c r="FX131" s="89"/>
      <c r="FY131" s="89"/>
      <c r="FZ131" s="89"/>
      <c r="GA131" s="89"/>
      <c r="GB131" s="89"/>
      <c r="GC131" s="89"/>
      <c r="GD131" s="89"/>
      <c r="GE131" s="89">
        <v>10</v>
      </c>
      <c r="GF131" s="146" t="s">
        <v>674</v>
      </c>
      <c r="GG131" s="93"/>
      <c r="GH131" s="93"/>
      <c r="GI131" s="93"/>
      <c r="GJ131" s="93">
        <v>1</v>
      </c>
      <c r="GK131" s="146" t="s">
        <v>675</v>
      </c>
      <c r="GL131" s="93"/>
      <c r="GM131" s="93"/>
      <c r="GN131" s="93" t="s">
        <v>244</v>
      </c>
      <c r="GO131" s="93"/>
      <c r="GP131" s="146" t="s">
        <v>676</v>
      </c>
      <c r="GQ131" s="89"/>
      <c r="GR131" s="89"/>
      <c r="GS131" s="93" t="s">
        <v>244</v>
      </c>
      <c r="GT131" s="146" t="s">
        <v>677</v>
      </c>
      <c r="GU131" s="89"/>
      <c r="GV131" s="89"/>
      <c r="GW131" s="93" t="s">
        <v>244</v>
      </c>
      <c r="GX131" s="146" t="s">
        <v>678</v>
      </c>
      <c r="GY131" s="89"/>
      <c r="GZ131" s="89"/>
      <c r="HA131" s="89"/>
      <c r="HB131" s="89" t="s">
        <v>244</v>
      </c>
      <c r="HC131" s="146" t="s">
        <v>679</v>
      </c>
      <c r="HD131" s="89"/>
      <c r="HE131" s="89" t="s">
        <v>244</v>
      </c>
      <c r="HF131" s="146" t="s">
        <v>680</v>
      </c>
      <c r="HG131" s="98"/>
      <c r="HH131" s="89"/>
      <c r="HI131" s="89"/>
      <c r="HJ131" s="89"/>
      <c r="HK131" s="89"/>
      <c r="HL131" s="89"/>
      <c r="HM131" s="89"/>
      <c r="HN131" s="89"/>
      <c r="HO131" s="89"/>
      <c r="HP131" s="89"/>
      <c r="HQ131" s="89"/>
      <c r="HR131" s="89"/>
      <c r="HS131" s="89"/>
      <c r="HT131" s="89"/>
      <c r="HU131" s="89"/>
      <c r="HV131" s="89"/>
      <c r="HW131" s="89"/>
      <c r="HX131" s="89"/>
      <c r="HY131" s="89"/>
      <c r="HZ131" s="89"/>
      <c r="IA131" s="89"/>
      <c r="IB131" s="89"/>
      <c r="IC131" s="89"/>
      <c r="ID131" s="89"/>
      <c r="IE131" s="89"/>
      <c r="IF131" s="89"/>
      <c r="IG131" s="89"/>
      <c r="IH131" s="89"/>
      <c r="II131" s="89"/>
      <c r="IJ131" s="89"/>
      <c r="IK131" s="89"/>
      <c r="IL131" s="89"/>
      <c r="IM131" s="89"/>
      <c r="IN131" s="89"/>
      <c r="IO131" s="89"/>
      <c r="IP131" s="89"/>
    </row>
    <row r="132" spans="1:250" s="94" customFormat="1" ht="70.5" hidden="1" customHeight="1">
      <c r="A132" s="537" t="s">
        <v>1887</v>
      </c>
      <c r="B132" s="210"/>
      <c r="C132" s="210"/>
      <c r="D132" s="210"/>
      <c r="E132" s="210"/>
      <c r="F132" s="210"/>
      <c r="G132" s="210"/>
      <c r="H132" s="210"/>
      <c r="I132" s="222"/>
      <c r="J132" s="538" t="s">
        <v>681</v>
      </c>
      <c r="K132" s="210"/>
      <c r="L132" s="210"/>
      <c r="M132" s="210"/>
      <c r="N132" s="210"/>
      <c r="O132" s="210"/>
      <c r="P132" s="210"/>
      <c r="Q132" s="222"/>
      <c r="R132" s="538" t="s">
        <v>682</v>
      </c>
      <c r="S132" s="210"/>
      <c r="T132" s="210"/>
      <c r="U132" s="210"/>
      <c r="V132" s="210"/>
      <c r="W132" s="210"/>
      <c r="X132" s="210"/>
      <c r="Y132" s="222"/>
      <c r="Z132" s="594" t="s">
        <v>683</v>
      </c>
      <c r="AA132" s="595"/>
      <c r="AB132" s="418"/>
      <c r="AC132" s="418"/>
      <c r="AD132" s="418"/>
      <c r="AE132" s="371"/>
      <c r="AF132" s="89"/>
      <c r="AG132" s="89"/>
      <c r="AH132" s="89"/>
      <c r="AI132" s="89"/>
      <c r="AJ132" s="89"/>
      <c r="AK132" s="89"/>
      <c r="AL132" s="89"/>
      <c r="AM132" s="89"/>
      <c r="AN132" s="89"/>
      <c r="AO132" s="89"/>
      <c r="AP132" s="89"/>
      <c r="AQ132" s="89"/>
      <c r="AR132" s="89"/>
      <c r="AS132" s="89"/>
      <c r="AT132" s="89"/>
      <c r="AU132" s="89"/>
      <c r="AV132" s="89"/>
      <c r="AW132" s="89"/>
      <c r="AX132" s="89"/>
      <c r="AY132" s="89"/>
      <c r="AZ132" s="89"/>
      <c r="BA132" s="89"/>
      <c r="BB132" s="89"/>
      <c r="BC132" s="89"/>
      <c r="BD132" s="89"/>
      <c r="BE132" s="89"/>
      <c r="BF132" s="89"/>
      <c r="BG132" s="89"/>
      <c r="BH132" s="89"/>
      <c r="BI132" s="89"/>
      <c r="BJ132" s="89"/>
      <c r="BK132" s="89"/>
      <c r="BL132" s="89"/>
      <c r="BM132" s="89"/>
      <c r="BN132" s="89"/>
      <c r="BO132" s="89"/>
      <c r="BP132" s="89"/>
      <c r="BQ132" s="89"/>
      <c r="BR132" s="89"/>
      <c r="BS132" s="89"/>
      <c r="BT132" s="89"/>
      <c r="BU132" s="89"/>
      <c r="BV132" s="89"/>
      <c r="BW132" s="89"/>
      <c r="BX132" s="89"/>
      <c r="BY132" s="89"/>
      <c r="BZ132" s="89"/>
      <c r="CA132" s="89"/>
      <c r="CB132" s="89"/>
      <c r="CC132" s="89"/>
      <c r="CD132" s="89"/>
      <c r="CE132" s="89"/>
      <c r="CF132" s="89"/>
      <c r="CG132" s="89"/>
      <c r="CH132" s="89"/>
      <c r="CI132" s="89"/>
      <c r="CJ132" s="89"/>
      <c r="CK132" s="89"/>
      <c r="CL132" s="89"/>
      <c r="CM132" s="89"/>
      <c r="CN132" s="89"/>
      <c r="CO132" s="89"/>
      <c r="CP132" s="89"/>
      <c r="CQ132" s="89"/>
      <c r="CR132" s="89"/>
      <c r="CS132" s="89"/>
      <c r="CT132" s="89"/>
      <c r="CU132" s="89"/>
      <c r="CV132" s="89"/>
      <c r="CW132" s="89"/>
      <c r="CX132" s="89"/>
      <c r="CY132" s="89"/>
      <c r="CZ132" s="89"/>
      <c r="DA132" s="89"/>
      <c r="DB132" s="89"/>
      <c r="DC132" s="89"/>
      <c r="DD132" s="89"/>
      <c r="DE132" s="89"/>
      <c r="DF132" s="89"/>
      <c r="DG132" s="89"/>
      <c r="DH132" s="89"/>
      <c r="DI132" s="89"/>
      <c r="DJ132" s="89"/>
      <c r="DK132" s="89"/>
      <c r="DL132" s="89"/>
      <c r="DM132" s="89"/>
      <c r="DN132" s="89"/>
      <c r="DO132" s="89"/>
      <c r="DP132" s="89"/>
      <c r="DQ132" s="89"/>
      <c r="DR132" s="89"/>
      <c r="DS132" s="89"/>
      <c r="DT132" s="89"/>
      <c r="DU132" s="89"/>
      <c r="DV132" s="89"/>
      <c r="DW132" s="89"/>
      <c r="DX132" s="89"/>
      <c r="DY132" s="89"/>
      <c r="DZ132" s="89"/>
      <c r="EA132" s="89"/>
      <c r="EB132" s="89"/>
      <c r="EC132" s="89"/>
      <c r="ED132" s="89"/>
      <c r="EE132" s="89"/>
      <c r="EF132" s="89"/>
      <c r="EG132" s="98"/>
      <c r="EH132" s="98"/>
      <c r="EI132" s="98"/>
      <c r="EJ132" s="98"/>
      <c r="EK132" s="89"/>
      <c r="EL132" s="89"/>
      <c r="EM132" s="89"/>
      <c r="EN132" s="89"/>
      <c r="EO132" s="89"/>
      <c r="EP132" s="89"/>
      <c r="EQ132" s="89"/>
      <c r="ER132" s="89"/>
      <c r="ES132" s="89"/>
      <c r="ET132" s="89"/>
      <c r="EU132" s="89"/>
      <c r="EV132" s="89"/>
      <c r="EW132" s="89"/>
      <c r="EX132" s="89"/>
      <c r="EY132" s="89"/>
      <c r="EZ132" s="89"/>
      <c r="FA132" s="89"/>
      <c r="FB132" s="89"/>
      <c r="FC132" s="89"/>
      <c r="FD132" s="89"/>
      <c r="FE132" s="89"/>
      <c r="FF132" s="89"/>
      <c r="FG132" s="89"/>
      <c r="FH132" s="89"/>
      <c r="FI132" s="89"/>
      <c r="FJ132" s="89"/>
      <c r="FK132" s="89"/>
      <c r="FL132" s="89"/>
      <c r="FM132" s="89"/>
      <c r="FN132" s="89"/>
      <c r="FO132" s="89"/>
      <c r="FP132" s="89"/>
      <c r="FQ132" s="89"/>
      <c r="FR132" s="89"/>
      <c r="FS132" s="89"/>
      <c r="FT132" s="89"/>
      <c r="FU132" s="89"/>
      <c r="FV132" s="89"/>
      <c r="FW132" s="89"/>
      <c r="FX132" s="89"/>
      <c r="FY132" s="89"/>
      <c r="FZ132" s="89"/>
      <c r="GA132" s="89"/>
      <c r="GB132" s="89"/>
      <c r="GC132" s="89"/>
      <c r="GD132" s="89"/>
      <c r="GE132" s="89">
        <v>11</v>
      </c>
      <c r="GF132" s="146" t="s">
        <v>684</v>
      </c>
      <c r="GG132" s="93"/>
      <c r="GH132" s="93"/>
      <c r="GI132" s="93"/>
      <c r="GJ132" s="93">
        <v>2</v>
      </c>
      <c r="GK132" s="146" t="s">
        <v>685</v>
      </c>
      <c r="GL132" s="93"/>
      <c r="GM132" s="93"/>
      <c r="GN132" s="93" t="s">
        <v>244</v>
      </c>
      <c r="GO132" s="93"/>
      <c r="GP132" s="146" t="s">
        <v>686</v>
      </c>
      <c r="GQ132" s="89"/>
      <c r="GR132" s="89"/>
      <c r="GS132" s="93" t="s">
        <v>244</v>
      </c>
      <c r="GT132" s="89"/>
      <c r="GU132" s="89"/>
      <c r="GV132" s="89"/>
      <c r="GW132" s="93" t="s">
        <v>244</v>
      </c>
      <c r="GX132" s="146" t="s">
        <v>687</v>
      </c>
      <c r="GY132" s="89"/>
      <c r="GZ132" s="89"/>
      <c r="HA132" s="89"/>
      <c r="HB132" s="89" t="s">
        <v>244</v>
      </c>
      <c r="HC132" s="146" t="s">
        <v>688</v>
      </c>
      <c r="HD132" s="89"/>
      <c r="HE132" s="89" t="s">
        <v>244</v>
      </c>
      <c r="HF132" s="146" t="s">
        <v>689</v>
      </c>
      <c r="HG132" s="98"/>
      <c r="HH132" s="89"/>
      <c r="HI132" s="89"/>
      <c r="HJ132" s="89"/>
      <c r="HK132" s="89"/>
      <c r="HL132" s="89"/>
      <c r="HM132" s="89"/>
      <c r="HN132" s="89"/>
      <c r="HO132" s="89"/>
      <c r="HP132" s="89"/>
      <c r="HQ132" s="89"/>
      <c r="HR132" s="89"/>
      <c r="HS132" s="89"/>
      <c r="HT132" s="89"/>
      <c r="HU132" s="89"/>
      <c r="HV132" s="89"/>
      <c r="HW132" s="89"/>
      <c r="HX132" s="89"/>
      <c r="HY132" s="89"/>
      <c r="HZ132" s="89"/>
      <c r="IA132" s="89"/>
      <c r="IB132" s="89"/>
      <c r="IC132" s="89"/>
      <c r="ID132" s="89"/>
      <c r="IE132" s="89"/>
      <c r="IF132" s="89"/>
      <c r="IG132" s="89"/>
      <c r="IH132" s="89"/>
      <c r="II132" s="89"/>
      <c r="IJ132" s="89"/>
      <c r="IK132" s="89"/>
      <c r="IL132" s="89"/>
      <c r="IM132" s="89"/>
      <c r="IN132" s="89"/>
      <c r="IO132" s="89"/>
      <c r="IP132" s="89"/>
    </row>
    <row r="133" spans="1:250" s="94" customFormat="1" ht="24" hidden="1" customHeight="1">
      <c r="A133" s="592"/>
      <c r="B133" s="533"/>
      <c r="C133" s="533"/>
      <c r="D133" s="533"/>
      <c r="E133" s="533"/>
      <c r="F133" s="533"/>
      <c r="G133" s="533"/>
      <c r="H133" s="533"/>
      <c r="I133" s="534"/>
      <c r="J133" s="593"/>
      <c r="K133" s="533"/>
      <c r="L133" s="533"/>
      <c r="M133" s="533"/>
      <c r="N133" s="533"/>
      <c r="O133" s="533"/>
      <c r="P133" s="533"/>
      <c r="Q133" s="534"/>
      <c r="R133" s="532"/>
      <c r="S133" s="533"/>
      <c r="T133" s="533"/>
      <c r="U133" s="533"/>
      <c r="V133" s="533"/>
      <c r="W133" s="533"/>
      <c r="X133" s="533"/>
      <c r="Y133" s="534"/>
      <c r="Z133" s="532"/>
      <c r="AA133" s="535"/>
      <c r="AB133" s="533"/>
      <c r="AC133" s="533"/>
      <c r="AD133" s="533"/>
      <c r="AE133" s="536"/>
      <c r="AF133" s="89"/>
      <c r="AG133" s="89"/>
      <c r="AH133" s="89"/>
      <c r="AI133" s="89"/>
      <c r="AJ133" s="89"/>
      <c r="AK133" s="89"/>
      <c r="AL133" s="89"/>
      <c r="AM133" s="89"/>
      <c r="AN133" s="89"/>
      <c r="AO133" s="89"/>
      <c r="AP133" s="89"/>
      <c r="AQ133" s="89"/>
      <c r="AR133" s="89"/>
      <c r="AS133" s="89"/>
      <c r="AT133" s="89"/>
      <c r="AU133" s="89"/>
      <c r="AV133" s="89"/>
      <c r="AW133" s="89"/>
      <c r="AX133" s="89"/>
      <c r="AY133" s="89"/>
      <c r="AZ133" s="89"/>
      <c r="BA133" s="89"/>
      <c r="BB133" s="89"/>
      <c r="BC133" s="89"/>
      <c r="BD133" s="89"/>
      <c r="BE133" s="89"/>
      <c r="BF133" s="89"/>
      <c r="BG133" s="89"/>
      <c r="BH133" s="89"/>
      <c r="BI133" s="89"/>
      <c r="BJ133" s="89"/>
      <c r="BK133" s="89"/>
      <c r="BL133" s="89"/>
      <c r="BM133" s="89"/>
      <c r="BN133" s="89"/>
      <c r="BO133" s="89"/>
      <c r="BP133" s="89"/>
      <c r="BQ133" s="89"/>
      <c r="BR133" s="89"/>
      <c r="BS133" s="89"/>
      <c r="BT133" s="89"/>
      <c r="BU133" s="89"/>
      <c r="BV133" s="89"/>
      <c r="BW133" s="89"/>
      <c r="BX133" s="89"/>
      <c r="BY133" s="89"/>
      <c r="BZ133" s="89"/>
      <c r="CA133" s="89"/>
      <c r="CB133" s="89"/>
      <c r="CC133" s="89"/>
      <c r="CD133" s="89"/>
      <c r="CE133" s="89"/>
      <c r="CF133" s="89"/>
      <c r="CG133" s="89"/>
      <c r="CH133" s="89"/>
      <c r="CI133" s="89"/>
      <c r="CJ133" s="89"/>
      <c r="CK133" s="89"/>
      <c r="CL133" s="89"/>
      <c r="CM133" s="89"/>
      <c r="CN133" s="89"/>
      <c r="CO133" s="89"/>
      <c r="CP133" s="89"/>
      <c r="CQ133" s="89"/>
      <c r="CR133" s="89"/>
      <c r="CS133" s="89"/>
      <c r="CT133" s="89"/>
      <c r="CU133" s="89"/>
      <c r="CV133" s="89"/>
      <c r="CW133" s="89"/>
      <c r="CX133" s="89"/>
      <c r="CY133" s="89"/>
      <c r="CZ133" s="89"/>
      <c r="DA133" s="89"/>
      <c r="DB133" s="89"/>
      <c r="DC133" s="89"/>
      <c r="DD133" s="89"/>
      <c r="DE133" s="89"/>
      <c r="DF133" s="89"/>
      <c r="DG133" s="89"/>
      <c r="DH133" s="89"/>
      <c r="DI133" s="89"/>
      <c r="DJ133" s="89"/>
      <c r="DK133" s="89"/>
      <c r="DL133" s="89"/>
      <c r="DM133" s="89"/>
      <c r="DN133" s="89"/>
      <c r="DO133" s="89"/>
      <c r="DP133" s="89"/>
      <c r="DQ133" s="89"/>
      <c r="DR133" s="89"/>
      <c r="DS133" s="89"/>
      <c r="DT133" s="89"/>
      <c r="DU133" s="89"/>
      <c r="DV133" s="89"/>
      <c r="DW133" s="89"/>
      <c r="DX133" s="89"/>
      <c r="DY133" s="89"/>
      <c r="DZ133" s="98"/>
      <c r="EA133" s="98"/>
      <c r="EB133" s="98"/>
      <c r="EC133" s="98"/>
      <c r="ED133" s="98"/>
      <c r="EE133" s="98"/>
      <c r="EF133" s="89"/>
      <c r="EG133" s="98"/>
      <c r="EH133" s="98"/>
      <c r="EI133" s="98"/>
      <c r="EJ133" s="98"/>
      <c r="EK133" s="98"/>
      <c r="EL133" s="98"/>
      <c r="EM133" s="98"/>
      <c r="EN133" s="98"/>
      <c r="EO133" s="98"/>
      <c r="EP133" s="98"/>
      <c r="EQ133" s="89"/>
      <c r="ER133" s="89"/>
      <c r="ES133" s="89"/>
      <c r="ET133" s="89"/>
      <c r="EU133" s="89"/>
      <c r="EV133" s="89"/>
      <c r="EW133" s="89"/>
      <c r="EX133" s="89"/>
      <c r="EY133" s="89"/>
      <c r="EZ133" s="89"/>
      <c r="FA133" s="89"/>
      <c r="FB133" s="98"/>
      <c r="FC133" s="98"/>
      <c r="FD133" s="89"/>
      <c r="FE133" s="89"/>
      <c r="FF133" s="89"/>
      <c r="FG133" s="89"/>
      <c r="FH133" s="89"/>
      <c r="FI133" s="89"/>
      <c r="FJ133" s="89"/>
      <c r="FK133" s="89"/>
      <c r="FL133" s="89"/>
      <c r="FM133" s="89"/>
      <c r="FN133" s="89"/>
      <c r="FO133" s="89"/>
      <c r="FP133" s="89"/>
      <c r="FQ133" s="89"/>
      <c r="FR133" s="89"/>
      <c r="FS133" s="89"/>
      <c r="FT133" s="89"/>
      <c r="FU133" s="89"/>
      <c r="FV133" s="89"/>
      <c r="FW133" s="89"/>
      <c r="FX133" s="89"/>
      <c r="FY133" s="89"/>
      <c r="FZ133" s="89"/>
      <c r="GA133" s="89"/>
      <c r="GB133" s="89"/>
      <c r="GC133" s="89"/>
      <c r="GD133" s="89"/>
      <c r="GE133" s="89">
        <v>12</v>
      </c>
      <c r="GF133" s="146" t="s">
        <v>690</v>
      </c>
      <c r="GG133" s="93"/>
      <c r="GH133" s="93"/>
      <c r="GI133" s="93"/>
      <c r="GJ133" s="93">
        <v>3</v>
      </c>
      <c r="GK133" s="146" t="s">
        <v>691</v>
      </c>
      <c r="GL133" s="93"/>
      <c r="GM133" s="93"/>
      <c r="GN133" s="93" t="s">
        <v>244</v>
      </c>
      <c r="GO133" s="93"/>
      <c r="GP133" s="146" t="s">
        <v>692</v>
      </c>
      <c r="GQ133" s="89"/>
      <c r="GR133" s="89"/>
      <c r="GS133" s="93" t="s">
        <v>244</v>
      </c>
      <c r="GT133" s="146" t="s">
        <v>693</v>
      </c>
      <c r="GU133" s="89"/>
      <c r="GV133" s="89"/>
      <c r="GW133" s="93" t="s">
        <v>244</v>
      </c>
      <c r="GX133" s="89"/>
      <c r="GY133" s="89"/>
      <c r="GZ133" s="89"/>
      <c r="HA133" s="89"/>
      <c r="HB133" s="89" t="s">
        <v>244</v>
      </c>
      <c r="HC133" s="146" t="s">
        <v>694</v>
      </c>
      <c r="HD133" s="89"/>
      <c r="HE133" s="89" t="s">
        <v>244</v>
      </c>
      <c r="HF133" s="146" t="s">
        <v>695</v>
      </c>
      <c r="HG133" s="98"/>
      <c r="HH133" s="89"/>
      <c r="HI133" s="89"/>
      <c r="HJ133" s="89"/>
      <c r="HK133" s="89"/>
      <c r="HL133" s="89"/>
      <c r="HM133" s="89"/>
      <c r="HN133" s="89"/>
      <c r="HO133" s="89"/>
      <c r="HP133" s="89"/>
      <c r="HQ133" s="89"/>
      <c r="HR133" s="89"/>
      <c r="HS133" s="89"/>
      <c r="HT133" s="89"/>
      <c r="HU133" s="89"/>
      <c r="HV133" s="89"/>
      <c r="HW133" s="89"/>
      <c r="HX133" s="89"/>
      <c r="HY133" s="89"/>
      <c r="HZ133" s="89"/>
      <c r="IA133" s="89"/>
      <c r="IB133" s="89"/>
      <c r="IC133" s="89"/>
      <c r="ID133" s="89"/>
      <c r="IE133" s="89"/>
      <c r="IF133" s="89"/>
      <c r="IG133" s="89"/>
      <c r="IH133" s="89"/>
      <c r="II133" s="89"/>
      <c r="IJ133" s="89"/>
      <c r="IK133" s="89"/>
      <c r="IL133" s="89"/>
      <c r="IM133" s="89"/>
      <c r="IN133" s="89"/>
      <c r="IO133" s="89"/>
      <c r="IP133" s="89"/>
    </row>
    <row r="134" spans="1:250" s="94" customFormat="1" ht="15.95" customHeight="1">
      <c r="A134" s="209" t="s">
        <v>1860</v>
      </c>
      <c r="B134" s="210"/>
      <c r="C134" s="210"/>
      <c r="D134" s="210"/>
      <c r="E134" s="210"/>
      <c r="F134" s="210"/>
      <c r="G134" s="210"/>
      <c r="H134" s="210"/>
      <c r="I134" s="210"/>
      <c r="J134" s="210"/>
      <c r="K134" s="210"/>
      <c r="L134" s="210"/>
      <c r="M134" s="210"/>
      <c r="N134" s="210"/>
      <c r="O134" s="210"/>
      <c r="P134" s="210"/>
      <c r="Q134" s="210"/>
      <c r="R134" s="210"/>
      <c r="S134" s="210"/>
      <c r="T134" s="210"/>
      <c r="U134" s="210"/>
      <c r="V134" s="210"/>
      <c r="W134" s="210"/>
      <c r="X134" s="210"/>
      <c r="Y134" s="210"/>
      <c r="Z134" s="210"/>
      <c r="AA134" s="210"/>
      <c r="AB134" s="210"/>
      <c r="AC134" s="210"/>
      <c r="AD134" s="210"/>
      <c r="AE134" s="211"/>
      <c r="AF134" s="98"/>
      <c r="AG134" s="98"/>
      <c r="AH134" s="98"/>
      <c r="AI134" s="98"/>
      <c r="AJ134" s="98"/>
      <c r="AK134" s="98"/>
      <c r="AL134" s="98"/>
      <c r="AM134" s="98"/>
      <c r="AN134" s="98"/>
      <c r="AO134" s="98"/>
      <c r="AP134" s="98"/>
      <c r="AQ134" s="98"/>
      <c r="AR134" s="98"/>
      <c r="AS134" s="98"/>
      <c r="AT134" s="98"/>
      <c r="AU134" s="98"/>
      <c r="AV134" s="98"/>
      <c r="AW134" s="98"/>
      <c r="AX134" s="98"/>
      <c r="AY134" s="98"/>
      <c r="AZ134" s="98"/>
      <c r="BA134" s="98"/>
      <c r="BB134" s="98"/>
      <c r="BC134" s="98"/>
      <c r="BD134" s="98"/>
      <c r="BE134" s="98"/>
      <c r="BF134" s="98"/>
      <c r="BG134" s="98"/>
      <c r="BH134" s="98"/>
      <c r="BI134" s="98"/>
      <c r="BJ134" s="98"/>
      <c r="BK134" s="98"/>
      <c r="BL134" s="98"/>
      <c r="BM134" s="98"/>
      <c r="BN134" s="98"/>
      <c r="BO134" s="98"/>
      <c r="BP134" s="98"/>
      <c r="BQ134" s="98"/>
      <c r="BR134" s="98"/>
      <c r="BS134" s="98"/>
      <c r="BT134" s="98"/>
      <c r="BU134" s="98"/>
      <c r="BV134" s="98"/>
      <c r="BW134" s="98"/>
      <c r="BX134" s="98"/>
      <c r="BY134" s="98"/>
      <c r="BZ134" s="98"/>
      <c r="CA134" s="98"/>
      <c r="CB134" s="98"/>
      <c r="CC134" s="98"/>
      <c r="CD134" s="98"/>
      <c r="CE134" s="98"/>
      <c r="CF134" s="98"/>
      <c r="CG134" s="98"/>
      <c r="CH134" s="98"/>
      <c r="CI134" s="98"/>
      <c r="CJ134" s="98"/>
      <c r="CK134" s="98"/>
      <c r="CL134" s="98"/>
      <c r="CM134" s="98"/>
      <c r="CN134" s="98"/>
      <c r="CO134" s="98"/>
      <c r="CP134" s="98"/>
      <c r="CQ134" s="98"/>
      <c r="CR134" s="98"/>
      <c r="CS134" s="98"/>
      <c r="CT134" s="98"/>
      <c r="CU134" s="98"/>
      <c r="CV134" s="98"/>
      <c r="CW134" s="98"/>
      <c r="CX134" s="98"/>
      <c r="CY134" s="98"/>
      <c r="CZ134" s="98"/>
      <c r="DA134" s="98"/>
      <c r="DB134" s="98"/>
      <c r="DC134" s="98"/>
      <c r="DD134" s="98"/>
      <c r="DE134" s="98"/>
      <c r="DF134" s="98"/>
      <c r="DG134" s="98"/>
      <c r="DH134" s="98"/>
      <c r="DI134" s="98"/>
      <c r="DJ134" s="98"/>
      <c r="DK134" s="98"/>
      <c r="DL134" s="98"/>
      <c r="DM134" s="98"/>
      <c r="DN134" s="98"/>
      <c r="DO134" s="98"/>
      <c r="DP134" s="98"/>
      <c r="DQ134" s="98"/>
      <c r="DR134" s="98"/>
      <c r="DS134" s="98"/>
      <c r="DT134" s="98"/>
      <c r="DU134" s="98"/>
      <c r="DV134" s="98"/>
      <c r="DW134" s="98"/>
      <c r="DX134" s="98"/>
      <c r="DY134" s="98"/>
      <c r="DZ134" s="98"/>
      <c r="EA134" s="98"/>
      <c r="EB134" s="98"/>
      <c r="EC134" s="98"/>
      <c r="ED134" s="98"/>
      <c r="EE134" s="98"/>
      <c r="EF134" s="98"/>
      <c r="EG134" s="89"/>
      <c r="EH134" s="89"/>
      <c r="EI134" s="89"/>
      <c r="EJ134" s="89"/>
      <c r="EK134" s="98"/>
      <c r="EL134" s="98"/>
      <c r="EM134" s="98"/>
      <c r="EN134" s="98"/>
      <c r="EO134" s="98"/>
      <c r="EP134" s="98"/>
      <c r="EQ134" s="98"/>
      <c r="ER134" s="98"/>
      <c r="ES134" s="98"/>
      <c r="ET134" s="98"/>
      <c r="EU134" s="98"/>
      <c r="EV134" s="98"/>
      <c r="EW134" s="98"/>
      <c r="EX134" s="98"/>
      <c r="EY134" s="98"/>
      <c r="EZ134" s="89"/>
      <c r="FA134" s="98"/>
      <c r="FB134" s="98"/>
      <c r="FC134" s="98"/>
      <c r="FD134" s="98"/>
      <c r="FE134" s="98"/>
      <c r="FF134" s="98"/>
      <c r="FG134" s="98"/>
      <c r="FH134" s="98"/>
      <c r="FI134" s="98"/>
      <c r="FJ134" s="98"/>
      <c r="FK134" s="98"/>
      <c r="FL134" s="98"/>
      <c r="FM134" s="98"/>
      <c r="FN134" s="98"/>
      <c r="FO134" s="98"/>
      <c r="FP134" s="98"/>
      <c r="FQ134" s="98"/>
      <c r="FR134" s="98"/>
      <c r="FS134" s="98"/>
      <c r="FT134" s="98"/>
      <c r="FU134" s="98"/>
      <c r="FV134" s="98"/>
      <c r="FW134" s="98"/>
      <c r="FX134" s="98"/>
      <c r="FY134" s="98"/>
      <c r="FZ134" s="98"/>
      <c r="GA134" s="98"/>
      <c r="GB134" s="98"/>
      <c r="GC134" s="98"/>
      <c r="GD134" s="98"/>
      <c r="GE134" s="98">
        <v>13</v>
      </c>
      <c r="GF134" s="146" t="s">
        <v>696</v>
      </c>
      <c r="GG134" s="125"/>
      <c r="GH134" s="125"/>
      <c r="GI134" s="125"/>
      <c r="GJ134" s="125">
        <v>4</v>
      </c>
      <c r="GK134" s="146" t="s">
        <v>697</v>
      </c>
      <c r="GL134" s="125"/>
      <c r="GM134" s="125"/>
      <c r="GN134" s="125" t="s">
        <v>244</v>
      </c>
      <c r="GO134" s="125"/>
      <c r="GP134" s="146" t="s">
        <v>698</v>
      </c>
      <c r="GQ134" s="98"/>
      <c r="GR134" s="98"/>
      <c r="GS134" s="125" t="s">
        <v>244</v>
      </c>
      <c r="GT134" s="98"/>
      <c r="GU134" s="98"/>
      <c r="GV134" s="98"/>
      <c r="GW134" s="125" t="s">
        <v>244</v>
      </c>
      <c r="GX134" s="146" t="s">
        <v>699</v>
      </c>
      <c r="GY134" s="98"/>
      <c r="GZ134" s="98"/>
      <c r="HA134" s="98"/>
      <c r="HB134" s="98" t="s">
        <v>244</v>
      </c>
      <c r="HC134" s="146" t="s">
        <v>700</v>
      </c>
      <c r="HD134" s="98"/>
      <c r="HE134" s="98" t="s">
        <v>244</v>
      </c>
      <c r="HF134" s="146" t="s">
        <v>701</v>
      </c>
      <c r="HG134" s="98"/>
      <c r="HH134" s="98"/>
      <c r="HI134" s="98"/>
      <c r="HJ134" s="98"/>
      <c r="HK134" s="98"/>
      <c r="HL134" s="98"/>
      <c r="HM134" s="89"/>
      <c r="HN134" s="89"/>
      <c r="HO134" s="89"/>
      <c r="HP134" s="89"/>
      <c r="HQ134" s="89"/>
      <c r="HR134" s="89"/>
      <c r="HS134" s="89"/>
      <c r="HT134" s="89"/>
      <c r="HU134" s="89"/>
      <c r="HV134" s="89"/>
      <c r="HW134" s="89"/>
      <c r="HX134" s="89"/>
      <c r="HY134" s="89"/>
      <c r="HZ134" s="89"/>
      <c r="IA134" s="89"/>
      <c r="IB134" s="89"/>
      <c r="IC134" s="89"/>
      <c r="ID134" s="89"/>
      <c r="IE134" s="89"/>
      <c r="IF134" s="89"/>
      <c r="IG134" s="89"/>
      <c r="IH134" s="89"/>
      <c r="II134" s="89"/>
      <c r="IJ134" s="89"/>
      <c r="IK134" s="89"/>
      <c r="IL134" s="89"/>
      <c r="IM134" s="89"/>
      <c r="IN134" s="89"/>
      <c r="IO134" s="89"/>
      <c r="IP134" s="89"/>
    </row>
    <row r="135" spans="1:250" s="94" customFormat="1" ht="21.95" customHeight="1">
      <c r="A135" s="203"/>
      <c r="B135" s="560"/>
      <c r="C135" s="560"/>
      <c r="D135" s="560"/>
      <c r="E135" s="560"/>
      <c r="F135" s="560"/>
      <c r="G135" s="560"/>
      <c r="H135" s="560"/>
      <c r="I135" s="560"/>
      <c r="J135" s="560"/>
      <c r="K135" s="560"/>
      <c r="L135" s="560"/>
      <c r="M135" s="560"/>
      <c r="N135" s="560"/>
      <c r="O135" s="560"/>
      <c r="P135" s="560"/>
      <c r="Q135" s="560"/>
      <c r="R135" s="560"/>
      <c r="S135" s="560"/>
      <c r="T135" s="560"/>
      <c r="U135" s="560"/>
      <c r="V135" s="560"/>
      <c r="W135" s="560"/>
      <c r="X135" s="560"/>
      <c r="Y135" s="560"/>
      <c r="Z135" s="560"/>
      <c r="AA135" s="560"/>
      <c r="AB135" s="560"/>
      <c r="AC135" s="560"/>
      <c r="AD135" s="560"/>
      <c r="AE135" s="561"/>
      <c r="AF135" s="98"/>
      <c r="AG135" s="98"/>
      <c r="AH135" s="98"/>
      <c r="AI135" s="98"/>
      <c r="AJ135" s="98"/>
      <c r="AK135" s="98"/>
      <c r="AL135" s="98"/>
      <c r="AM135" s="98"/>
      <c r="AN135" s="98"/>
      <c r="AO135" s="98"/>
      <c r="AP135" s="98"/>
      <c r="AQ135" s="98"/>
      <c r="AR135" s="98"/>
      <c r="AS135" s="98"/>
      <c r="AT135" s="98"/>
      <c r="AU135" s="98"/>
      <c r="AV135" s="98"/>
      <c r="AW135" s="98"/>
      <c r="AX135" s="98"/>
      <c r="AY135" s="98"/>
      <c r="AZ135" s="98"/>
      <c r="BA135" s="98"/>
      <c r="BB135" s="98"/>
      <c r="BC135" s="98"/>
      <c r="BD135" s="98"/>
      <c r="BE135" s="98"/>
      <c r="BF135" s="98"/>
      <c r="BG135" s="98"/>
      <c r="BH135" s="98"/>
      <c r="BI135" s="98"/>
      <c r="BJ135" s="98"/>
      <c r="BK135" s="98"/>
      <c r="BL135" s="98"/>
      <c r="BM135" s="98"/>
      <c r="BN135" s="98"/>
      <c r="BO135" s="98"/>
      <c r="BP135" s="98"/>
      <c r="BQ135" s="98"/>
      <c r="BR135" s="98"/>
      <c r="BS135" s="98"/>
      <c r="BT135" s="98"/>
      <c r="BU135" s="98"/>
      <c r="BV135" s="98"/>
      <c r="BW135" s="98"/>
      <c r="BX135" s="98"/>
      <c r="BY135" s="98"/>
      <c r="BZ135" s="98"/>
      <c r="CA135" s="98"/>
      <c r="CB135" s="98"/>
      <c r="CC135" s="98"/>
      <c r="CD135" s="98"/>
      <c r="CE135" s="98"/>
      <c r="CF135" s="98"/>
      <c r="CG135" s="98"/>
      <c r="CH135" s="98"/>
      <c r="CI135" s="98"/>
      <c r="CJ135" s="98"/>
      <c r="CK135" s="98"/>
      <c r="CL135" s="98"/>
      <c r="CM135" s="98"/>
      <c r="CN135" s="98"/>
      <c r="CO135" s="98"/>
      <c r="CP135" s="98"/>
      <c r="CQ135" s="98"/>
      <c r="CR135" s="98"/>
      <c r="CS135" s="98"/>
      <c r="CT135" s="98"/>
      <c r="CU135" s="98"/>
      <c r="CV135" s="98"/>
      <c r="CW135" s="98"/>
      <c r="CX135" s="98"/>
      <c r="CY135" s="98"/>
      <c r="CZ135" s="98"/>
      <c r="DA135" s="98"/>
      <c r="DB135" s="98"/>
      <c r="DC135" s="98"/>
      <c r="DD135" s="98"/>
      <c r="DE135" s="98"/>
      <c r="DF135" s="98"/>
      <c r="DG135" s="98"/>
      <c r="DH135" s="98"/>
      <c r="DI135" s="98"/>
      <c r="DJ135" s="98"/>
      <c r="DK135" s="98"/>
      <c r="DL135" s="98"/>
      <c r="DM135" s="98"/>
      <c r="DN135" s="98"/>
      <c r="DO135" s="98"/>
      <c r="DP135" s="98"/>
      <c r="DQ135" s="98"/>
      <c r="DR135" s="98"/>
      <c r="DS135" s="98"/>
      <c r="DT135" s="98"/>
      <c r="DU135" s="98"/>
      <c r="DV135" s="98"/>
      <c r="DW135" s="98"/>
      <c r="DX135" s="98"/>
      <c r="DY135" s="98"/>
      <c r="DZ135" s="98"/>
      <c r="EA135" s="98"/>
      <c r="EB135" s="98"/>
      <c r="EC135" s="98"/>
      <c r="ED135" s="98"/>
      <c r="EE135" s="98"/>
      <c r="EF135" s="98"/>
      <c r="EG135" s="89"/>
      <c r="EH135" s="89"/>
      <c r="EI135" s="89"/>
      <c r="EJ135" s="89"/>
      <c r="EK135" s="98"/>
      <c r="EL135" s="98"/>
      <c r="EM135" s="98"/>
      <c r="EN135" s="98"/>
      <c r="EO135" s="98"/>
      <c r="EP135" s="98"/>
      <c r="EQ135" s="98"/>
      <c r="ER135" s="98"/>
      <c r="ES135" s="98"/>
      <c r="ET135" s="98"/>
      <c r="EU135" s="98"/>
      <c r="EV135" s="98"/>
      <c r="EW135" s="98"/>
      <c r="EX135" s="98"/>
      <c r="EY135" s="98"/>
      <c r="EZ135" s="89"/>
      <c r="FA135" s="98"/>
      <c r="FB135" s="98"/>
      <c r="FC135" s="98"/>
      <c r="FD135" s="98"/>
      <c r="FE135" s="98"/>
      <c r="FF135" s="98"/>
      <c r="FG135" s="98"/>
      <c r="FH135" s="98"/>
      <c r="FI135" s="98"/>
      <c r="FJ135" s="98"/>
      <c r="FK135" s="98"/>
      <c r="FL135" s="98"/>
      <c r="FM135" s="98"/>
      <c r="FN135" s="98"/>
      <c r="FO135" s="98"/>
      <c r="FP135" s="98"/>
      <c r="FQ135" s="98"/>
      <c r="FR135" s="98"/>
      <c r="FS135" s="98"/>
      <c r="FT135" s="98"/>
      <c r="FU135" s="98"/>
      <c r="FV135" s="98"/>
      <c r="FW135" s="98"/>
      <c r="FX135" s="98"/>
      <c r="FY135" s="98"/>
      <c r="FZ135" s="98"/>
      <c r="GA135" s="98"/>
      <c r="GB135" s="98"/>
      <c r="GC135" s="98"/>
      <c r="GD135" s="98"/>
      <c r="GE135" s="98"/>
      <c r="GF135" s="146"/>
      <c r="GG135" s="125"/>
      <c r="GH135" s="125"/>
      <c r="GI135" s="125"/>
      <c r="GJ135" s="125"/>
      <c r="GK135" s="146"/>
      <c r="GL135" s="125"/>
      <c r="GM135" s="125"/>
      <c r="GN135" s="125"/>
      <c r="GO135" s="125"/>
      <c r="GP135" s="146"/>
      <c r="GQ135" s="98"/>
      <c r="GR135" s="98"/>
      <c r="GS135" s="125"/>
      <c r="GT135" s="98"/>
      <c r="GU135" s="98"/>
      <c r="GV135" s="98"/>
      <c r="GW135" s="125"/>
      <c r="GX135" s="146"/>
      <c r="GY135" s="98"/>
      <c r="GZ135" s="98"/>
      <c r="HA135" s="98"/>
      <c r="HB135" s="98"/>
      <c r="HC135" s="146"/>
      <c r="HD135" s="98"/>
      <c r="HE135" s="98"/>
      <c r="HF135" s="146"/>
      <c r="HG135" s="98"/>
      <c r="HH135" s="98"/>
      <c r="HI135" s="98"/>
      <c r="HJ135" s="98"/>
      <c r="HK135" s="98"/>
      <c r="HL135" s="98"/>
      <c r="HM135" s="89"/>
      <c r="HN135" s="89"/>
      <c r="HO135" s="89"/>
      <c r="HP135" s="89"/>
      <c r="HQ135" s="89"/>
      <c r="HR135" s="89"/>
      <c r="HS135" s="89"/>
      <c r="HT135" s="89"/>
      <c r="HU135" s="89"/>
      <c r="HV135" s="89"/>
      <c r="HW135" s="89"/>
      <c r="HX135" s="89"/>
      <c r="HY135" s="89"/>
      <c r="HZ135" s="89"/>
      <c r="IA135" s="89"/>
      <c r="IB135" s="89"/>
      <c r="IC135" s="89"/>
      <c r="ID135" s="89"/>
      <c r="IE135" s="89"/>
      <c r="IF135" s="89"/>
      <c r="IG135" s="89"/>
      <c r="IH135" s="89"/>
      <c r="II135" s="89"/>
      <c r="IJ135" s="89"/>
      <c r="IK135" s="89"/>
      <c r="IL135" s="89"/>
      <c r="IM135" s="89"/>
      <c r="IN135" s="89"/>
      <c r="IO135" s="89"/>
      <c r="IP135" s="89"/>
    </row>
    <row r="136" spans="1:250" s="94" customFormat="1" ht="33" customHeight="1">
      <c r="A136" s="596" t="s">
        <v>1861</v>
      </c>
      <c r="B136" s="597"/>
      <c r="C136" s="597"/>
      <c r="D136" s="597"/>
      <c r="E136" s="597"/>
      <c r="F136" s="597"/>
      <c r="G136" s="597"/>
      <c r="H136" s="597"/>
      <c r="I136" s="597"/>
      <c r="J136" s="597"/>
      <c r="K136" s="597"/>
      <c r="L136" s="597"/>
      <c r="M136" s="597"/>
      <c r="N136" s="597"/>
      <c r="O136" s="597"/>
      <c r="P136" s="597"/>
      <c r="Q136" s="597"/>
      <c r="R136" s="597"/>
      <c r="S136" s="597"/>
      <c r="T136" s="597"/>
      <c r="U136" s="597"/>
      <c r="V136" s="597"/>
      <c r="W136" s="597"/>
      <c r="X136" s="597"/>
      <c r="Y136" s="597"/>
      <c r="Z136" s="597"/>
      <c r="AA136" s="597"/>
      <c r="AB136" s="597"/>
      <c r="AC136" s="597"/>
      <c r="AD136" s="597"/>
      <c r="AE136" s="598"/>
      <c r="AF136" s="98"/>
      <c r="AG136" s="98"/>
      <c r="AH136" s="98"/>
      <c r="AI136" s="98"/>
      <c r="AJ136" s="98"/>
      <c r="AK136" s="98"/>
      <c r="AL136" s="98"/>
      <c r="AM136" s="98"/>
      <c r="AN136" s="98"/>
      <c r="AO136" s="98"/>
      <c r="AP136" s="98"/>
      <c r="AQ136" s="98"/>
      <c r="AR136" s="98"/>
      <c r="AS136" s="98"/>
      <c r="AT136" s="98"/>
      <c r="AU136" s="98"/>
      <c r="AV136" s="98"/>
      <c r="AW136" s="98"/>
      <c r="AX136" s="98"/>
      <c r="AY136" s="98"/>
      <c r="AZ136" s="98"/>
      <c r="BA136" s="98"/>
      <c r="BB136" s="98"/>
      <c r="BC136" s="98"/>
      <c r="BD136" s="98"/>
      <c r="BE136" s="98"/>
      <c r="BF136" s="98"/>
      <c r="BG136" s="98"/>
      <c r="BH136" s="98"/>
      <c r="BI136" s="98"/>
      <c r="BJ136" s="98"/>
      <c r="BK136" s="98"/>
      <c r="BL136" s="98"/>
      <c r="BM136" s="98"/>
      <c r="BN136" s="98"/>
      <c r="BO136" s="98"/>
      <c r="BP136" s="98"/>
      <c r="BQ136" s="98"/>
      <c r="BR136" s="98"/>
      <c r="BS136" s="98"/>
      <c r="BT136" s="98"/>
      <c r="BU136" s="98"/>
      <c r="BV136" s="98"/>
      <c r="BW136" s="98"/>
      <c r="BX136" s="98"/>
      <c r="BY136" s="98"/>
      <c r="BZ136" s="98"/>
      <c r="CA136" s="98"/>
      <c r="CB136" s="98"/>
      <c r="CC136" s="98"/>
      <c r="CD136" s="98"/>
      <c r="CE136" s="98"/>
      <c r="CF136" s="98"/>
      <c r="CG136" s="98"/>
      <c r="CH136" s="98"/>
      <c r="CI136" s="98"/>
      <c r="CJ136" s="98"/>
      <c r="CK136" s="98"/>
      <c r="CL136" s="98"/>
      <c r="CM136" s="98"/>
      <c r="CN136" s="98"/>
      <c r="CO136" s="98"/>
      <c r="CP136" s="98"/>
      <c r="CQ136" s="98"/>
      <c r="CR136" s="98"/>
      <c r="CS136" s="98"/>
      <c r="CT136" s="98"/>
      <c r="CU136" s="98"/>
      <c r="CV136" s="98"/>
      <c r="CW136" s="98"/>
      <c r="CX136" s="98"/>
      <c r="CY136" s="98"/>
      <c r="CZ136" s="98"/>
      <c r="DA136" s="98"/>
      <c r="DB136" s="98"/>
      <c r="DC136" s="98"/>
      <c r="DD136" s="98"/>
      <c r="DE136" s="98"/>
      <c r="DF136" s="98"/>
      <c r="DG136" s="98"/>
      <c r="DH136" s="98"/>
      <c r="DI136" s="98"/>
      <c r="DJ136" s="98"/>
      <c r="DK136" s="98"/>
      <c r="DL136" s="98"/>
      <c r="DM136" s="98"/>
      <c r="DN136" s="98"/>
      <c r="DO136" s="98"/>
      <c r="DP136" s="98"/>
      <c r="DQ136" s="98"/>
      <c r="DR136" s="98"/>
      <c r="DS136" s="98"/>
      <c r="DT136" s="98"/>
      <c r="DU136" s="98"/>
      <c r="DV136" s="98"/>
      <c r="DW136" s="98"/>
      <c r="DX136" s="98"/>
      <c r="DY136" s="98"/>
      <c r="DZ136" s="89"/>
      <c r="EA136" s="89"/>
      <c r="EB136" s="89"/>
      <c r="EC136" s="89"/>
      <c r="ED136" s="89"/>
      <c r="EE136" s="89"/>
      <c r="EF136" s="98"/>
      <c r="EG136" s="98"/>
      <c r="EH136" s="98"/>
      <c r="EI136" s="98"/>
      <c r="EJ136" s="98"/>
      <c r="EK136" s="89"/>
      <c r="EL136" s="89"/>
      <c r="EM136" s="89"/>
      <c r="EN136" s="89"/>
      <c r="EO136" s="89"/>
      <c r="EP136" s="89"/>
      <c r="EQ136" s="98"/>
      <c r="ER136" s="98"/>
      <c r="ES136" s="98"/>
      <c r="ET136" s="98"/>
      <c r="EU136" s="98"/>
      <c r="EV136" s="98"/>
      <c r="EW136" s="98"/>
      <c r="EX136" s="98"/>
      <c r="EY136" s="98"/>
      <c r="EZ136" s="89"/>
      <c r="FA136" s="98"/>
      <c r="FB136" s="89"/>
      <c r="FC136" s="89"/>
      <c r="FD136" s="98"/>
      <c r="FE136" s="98"/>
      <c r="FF136" s="98"/>
      <c r="FG136" s="98"/>
      <c r="FH136" s="98"/>
      <c r="FI136" s="98"/>
      <c r="FJ136" s="98"/>
      <c r="FK136" s="98"/>
      <c r="FL136" s="98"/>
      <c r="FM136" s="98"/>
      <c r="FN136" s="98"/>
      <c r="FO136" s="98"/>
      <c r="FP136" s="98"/>
      <c r="FQ136" s="98"/>
      <c r="FR136" s="98"/>
      <c r="FS136" s="98"/>
      <c r="FT136" s="98"/>
      <c r="FU136" s="98"/>
      <c r="FV136" s="98"/>
      <c r="FW136" s="98"/>
      <c r="FX136" s="98"/>
      <c r="FY136" s="98"/>
      <c r="FZ136" s="98"/>
      <c r="GA136" s="98"/>
      <c r="GB136" s="98"/>
      <c r="GC136" s="98"/>
      <c r="GD136" s="98"/>
      <c r="GE136" s="98">
        <v>15</v>
      </c>
      <c r="GF136" s="146" t="s">
        <v>702</v>
      </c>
      <c r="GG136" s="125"/>
      <c r="GH136" s="125"/>
      <c r="GI136" s="125"/>
      <c r="GJ136" s="125">
        <v>6</v>
      </c>
      <c r="GK136" s="146" t="s">
        <v>703</v>
      </c>
      <c r="GL136" s="125"/>
      <c r="GM136" s="125"/>
      <c r="GN136" s="125" t="s">
        <v>244</v>
      </c>
      <c r="GO136" s="125"/>
      <c r="GP136" s="146" t="s">
        <v>704</v>
      </c>
      <c r="GQ136" s="98"/>
      <c r="GR136" s="98"/>
      <c r="GS136" s="125" t="s">
        <v>244</v>
      </c>
      <c r="GT136" s="146" t="s">
        <v>705</v>
      </c>
      <c r="GU136" s="98"/>
      <c r="GV136" s="98"/>
      <c r="GW136" s="125" t="s">
        <v>244</v>
      </c>
      <c r="GX136" s="98"/>
      <c r="GY136" s="98"/>
      <c r="GZ136" s="98"/>
      <c r="HA136" s="98"/>
      <c r="HB136" s="98" t="s">
        <v>244</v>
      </c>
      <c r="HC136" s="146" t="s">
        <v>706</v>
      </c>
      <c r="HD136" s="98"/>
      <c r="HE136" s="98" t="s">
        <v>244</v>
      </c>
      <c r="HF136" s="146" t="s">
        <v>707</v>
      </c>
      <c r="HG136" s="98"/>
      <c r="HH136" s="98"/>
      <c r="HI136" s="98"/>
      <c r="HJ136" s="98"/>
      <c r="HK136" s="98"/>
      <c r="HL136" s="98"/>
      <c r="HM136" s="89"/>
      <c r="HN136" s="89"/>
      <c r="HO136" s="89"/>
      <c r="HP136" s="89"/>
      <c r="HQ136" s="89"/>
      <c r="HR136" s="89"/>
      <c r="HS136" s="89"/>
      <c r="HT136" s="89"/>
      <c r="HU136" s="89"/>
      <c r="HV136" s="89"/>
      <c r="HW136" s="89"/>
      <c r="HX136" s="89"/>
      <c r="HY136" s="89"/>
      <c r="HZ136" s="89"/>
      <c r="IA136" s="89"/>
      <c r="IB136" s="89"/>
      <c r="IC136" s="89"/>
      <c r="ID136" s="89"/>
      <c r="IE136" s="89"/>
      <c r="IF136" s="89"/>
      <c r="IG136" s="89"/>
      <c r="IH136" s="89"/>
      <c r="II136" s="89"/>
      <c r="IJ136" s="89"/>
      <c r="IK136" s="89"/>
      <c r="IL136" s="89"/>
      <c r="IM136" s="89"/>
      <c r="IN136" s="89"/>
      <c r="IO136" s="89"/>
      <c r="IP136" s="89"/>
    </row>
    <row r="137" spans="1:250" s="94" customFormat="1" ht="18.75" customHeight="1">
      <c r="A137" s="203"/>
      <c r="B137" s="204"/>
      <c r="C137" s="204"/>
      <c r="D137" s="204"/>
      <c r="E137" s="204"/>
      <c r="F137" s="204"/>
      <c r="G137" s="204"/>
      <c r="H137" s="204"/>
      <c r="I137" s="204"/>
      <c r="J137" s="204"/>
      <c r="K137" s="204"/>
      <c r="L137" s="204"/>
      <c r="M137" s="204"/>
      <c r="N137" s="204"/>
      <c r="O137" s="204"/>
      <c r="P137" s="204"/>
      <c r="Q137" s="204"/>
      <c r="R137" s="204"/>
      <c r="S137" s="204"/>
      <c r="T137" s="204"/>
      <c r="U137" s="204"/>
      <c r="V137" s="204"/>
      <c r="W137" s="204"/>
      <c r="X137" s="204"/>
      <c r="Y137" s="204"/>
      <c r="Z137" s="204"/>
      <c r="AA137" s="204"/>
      <c r="AB137" s="204"/>
      <c r="AC137" s="204"/>
      <c r="AD137" s="204"/>
      <c r="AE137" s="205"/>
      <c r="AF137" s="89"/>
      <c r="AG137" s="89"/>
      <c r="AH137" s="89"/>
      <c r="AI137" s="89"/>
      <c r="AJ137" s="89"/>
      <c r="AK137" s="89"/>
      <c r="AL137" s="89"/>
      <c r="AM137" s="89"/>
      <c r="AN137" s="89"/>
      <c r="AO137" s="89"/>
      <c r="AP137" s="89"/>
      <c r="AQ137" s="89"/>
      <c r="AR137" s="89"/>
      <c r="AS137" s="89"/>
      <c r="AT137" s="89"/>
      <c r="AU137" s="89"/>
      <c r="AV137" s="89"/>
      <c r="AW137" s="89"/>
      <c r="AX137" s="89"/>
      <c r="AY137" s="89"/>
      <c r="AZ137" s="89"/>
      <c r="BA137" s="89"/>
      <c r="BB137" s="89"/>
      <c r="BC137" s="89"/>
      <c r="BD137" s="89"/>
      <c r="BE137" s="89"/>
      <c r="BF137" s="89"/>
      <c r="BG137" s="89"/>
      <c r="BH137" s="89"/>
      <c r="BI137" s="89"/>
      <c r="BJ137" s="89"/>
      <c r="BK137" s="89"/>
      <c r="BL137" s="89"/>
      <c r="BM137" s="89"/>
      <c r="BN137" s="89"/>
      <c r="BO137" s="89"/>
      <c r="BP137" s="89"/>
      <c r="BQ137" s="89"/>
      <c r="BR137" s="89"/>
      <c r="BS137" s="89"/>
      <c r="BT137" s="89"/>
      <c r="BU137" s="89"/>
      <c r="BV137" s="89"/>
      <c r="BW137" s="89"/>
      <c r="BX137" s="89"/>
      <c r="BY137" s="89"/>
      <c r="BZ137" s="89"/>
      <c r="CA137" s="89"/>
      <c r="CB137" s="89"/>
      <c r="CC137" s="89"/>
      <c r="CD137" s="89"/>
      <c r="CE137" s="89"/>
      <c r="CF137" s="89"/>
      <c r="CG137" s="89"/>
      <c r="CH137" s="89"/>
      <c r="CI137" s="89"/>
      <c r="CJ137" s="89"/>
      <c r="CK137" s="89"/>
      <c r="CL137" s="89"/>
      <c r="CM137" s="89"/>
      <c r="CN137" s="89"/>
      <c r="CO137" s="89"/>
      <c r="CP137" s="89"/>
      <c r="CQ137" s="89"/>
      <c r="CR137" s="89"/>
      <c r="CS137" s="89"/>
      <c r="CT137" s="89"/>
      <c r="CU137" s="89"/>
      <c r="CV137" s="89"/>
      <c r="CW137" s="89"/>
      <c r="CX137" s="89"/>
      <c r="CY137" s="89"/>
      <c r="CZ137" s="89"/>
      <c r="DA137" s="89"/>
      <c r="DB137" s="89"/>
      <c r="DC137" s="89"/>
      <c r="DD137" s="89"/>
      <c r="DE137" s="89"/>
      <c r="DF137" s="89"/>
      <c r="DG137" s="89"/>
      <c r="DH137" s="89"/>
      <c r="DI137" s="89"/>
      <c r="DJ137" s="89"/>
      <c r="DK137" s="89"/>
      <c r="DL137" s="89"/>
      <c r="DM137" s="89"/>
      <c r="DN137" s="89"/>
      <c r="DO137" s="89"/>
      <c r="DP137" s="89"/>
      <c r="DQ137" s="89"/>
      <c r="DR137" s="89"/>
      <c r="DS137" s="89"/>
      <c r="DT137" s="89"/>
      <c r="DU137" s="89"/>
      <c r="DV137" s="89"/>
      <c r="DW137" s="89"/>
      <c r="DX137" s="89"/>
      <c r="DY137" s="89"/>
      <c r="DZ137" s="89"/>
      <c r="EA137" s="89"/>
      <c r="EB137" s="89"/>
      <c r="EC137" s="89"/>
      <c r="ED137" s="89"/>
      <c r="EE137" s="89"/>
      <c r="EF137" s="89"/>
      <c r="EG137" s="89"/>
      <c r="EH137" s="89"/>
      <c r="EI137" s="89"/>
      <c r="EJ137" s="89"/>
      <c r="EK137" s="89"/>
      <c r="EL137" s="89"/>
      <c r="EM137" s="89"/>
      <c r="EN137" s="89"/>
      <c r="EO137" s="89"/>
      <c r="EP137" s="89"/>
      <c r="EQ137" s="89"/>
      <c r="ER137" s="89"/>
      <c r="ES137" s="89"/>
      <c r="ET137" s="89"/>
      <c r="EU137" s="89"/>
      <c r="EV137" s="89"/>
      <c r="EW137" s="89"/>
      <c r="EX137" s="89"/>
      <c r="EY137" s="89"/>
      <c r="EZ137" s="89"/>
      <c r="FA137" s="89"/>
      <c r="FB137" s="89"/>
      <c r="FC137" s="89"/>
      <c r="FD137" s="89"/>
      <c r="FE137" s="89"/>
      <c r="FF137" s="89"/>
      <c r="FG137" s="89"/>
      <c r="FH137" s="89"/>
      <c r="FI137" s="89"/>
      <c r="FJ137" s="89"/>
      <c r="FK137" s="89"/>
      <c r="FL137" s="89"/>
      <c r="FM137" s="89"/>
      <c r="FN137" s="89"/>
      <c r="FO137" s="89"/>
      <c r="FP137" s="89"/>
      <c r="FQ137" s="89"/>
      <c r="FR137" s="89"/>
      <c r="FS137" s="89"/>
      <c r="FT137" s="89"/>
      <c r="FU137" s="89"/>
      <c r="FV137" s="89"/>
      <c r="FW137" s="89"/>
      <c r="FX137" s="89"/>
      <c r="FY137" s="89"/>
      <c r="FZ137" s="89"/>
      <c r="GA137" s="89"/>
      <c r="GB137" s="89"/>
      <c r="GC137" s="89"/>
      <c r="GD137" s="89"/>
      <c r="GE137" s="89">
        <v>16</v>
      </c>
      <c r="GF137" s="146" t="s">
        <v>708</v>
      </c>
      <c r="GG137" s="93"/>
      <c r="GH137" s="93"/>
      <c r="GI137" s="93"/>
      <c r="GJ137" s="93">
        <v>7</v>
      </c>
      <c r="GK137" s="146" t="s">
        <v>709</v>
      </c>
      <c r="GL137" s="93"/>
      <c r="GM137" s="93"/>
      <c r="GN137" s="93" t="s">
        <v>244</v>
      </c>
      <c r="GO137" s="93"/>
      <c r="GP137" s="89"/>
      <c r="GQ137" s="89"/>
      <c r="GR137" s="89"/>
      <c r="GS137" s="93" t="s">
        <v>244</v>
      </c>
      <c r="GT137" s="89"/>
      <c r="GU137" s="89"/>
      <c r="GV137" s="89"/>
      <c r="GW137" s="93" t="s">
        <v>244</v>
      </c>
      <c r="GX137" s="146" t="s">
        <v>710</v>
      </c>
      <c r="GY137" s="89"/>
      <c r="GZ137" s="89"/>
      <c r="HA137" s="89"/>
      <c r="HB137" s="89" t="s">
        <v>244</v>
      </c>
      <c r="HC137" s="146" t="s">
        <v>711</v>
      </c>
      <c r="HD137" s="89"/>
      <c r="HE137" s="89" t="s">
        <v>244</v>
      </c>
      <c r="HF137" s="146" t="s">
        <v>712</v>
      </c>
      <c r="HG137" s="98"/>
      <c r="HH137" s="89"/>
      <c r="HI137" s="89"/>
      <c r="HJ137" s="89"/>
      <c r="HK137" s="89"/>
      <c r="HL137" s="89"/>
      <c r="HM137" s="89"/>
      <c r="HN137" s="89"/>
      <c r="HO137" s="89"/>
      <c r="HP137" s="89"/>
      <c r="HQ137" s="89"/>
      <c r="HR137" s="89"/>
      <c r="HS137" s="89"/>
      <c r="HT137" s="89"/>
      <c r="HU137" s="89"/>
      <c r="HV137" s="89"/>
      <c r="HW137" s="89"/>
      <c r="HX137" s="89"/>
      <c r="HY137" s="89"/>
      <c r="HZ137" s="89"/>
      <c r="IA137" s="89"/>
      <c r="IB137" s="89"/>
      <c r="IC137" s="89"/>
      <c r="ID137" s="89"/>
      <c r="IE137" s="89"/>
      <c r="IF137" s="89"/>
      <c r="IG137" s="89"/>
      <c r="IH137" s="89"/>
      <c r="II137" s="89"/>
      <c r="IJ137" s="89"/>
      <c r="IK137" s="89"/>
      <c r="IL137" s="89"/>
      <c r="IM137" s="89"/>
      <c r="IN137" s="89"/>
      <c r="IO137" s="89"/>
      <c r="IP137" s="89"/>
    </row>
    <row r="138" spans="1:250" s="94" customFormat="1" ht="15.95" customHeight="1">
      <c r="A138" s="341" t="s">
        <v>713</v>
      </c>
      <c r="B138" s="342"/>
      <c r="C138" s="342"/>
      <c r="D138" s="342"/>
      <c r="E138" s="342"/>
      <c r="F138" s="342"/>
      <c r="G138" s="342"/>
      <c r="H138" s="342"/>
      <c r="I138" s="342"/>
      <c r="J138" s="342"/>
      <c r="K138" s="342"/>
      <c r="L138" s="342"/>
      <c r="M138" s="342"/>
      <c r="N138" s="342"/>
      <c r="O138" s="342"/>
      <c r="P138" s="342"/>
      <c r="Q138" s="342"/>
      <c r="R138" s="342"/>
      <c r="S138" s="342"/>
      <c r="T138" s="342"/>
      <c r="U138" s="342"/>
      <c r="V138" s="342"/>
      <c r="W138" s="342"/>
      <c r="X138" s="342"/>
      <c r="Y138" s="342"/>
      <c r="Z138" s="342"/>
      <c r="AA138" s="342"/>
      <c r="AB138" s="342"/>
      <c r="AC138" s="274"/>
      <c r="AD138" s="274"/>
      <c r="AE138" s="275"/>
      <c r="AF138" s="89"/>
      <c r="AG138" s="89"/>
      <c r="AH138" s="89"/>
      <c r="AI138" s="89"/>
      <c r="AJ138" s="89"/>
      <c r="AK138" s="89"/>
      <c r="AL138" s="89"/>
      <c r="AM138" s="89"/>
      <c r="AN138" s="89"/>
      <c r="AO138" s="89"/>
      <c r="AP138" s="89"/>
      <c r="AQ138" s="89"/>
      <c r="AR138" s="89"/>
      <c r="AS138" s="89"/>
      <c r="AT138" s="89"/>
      <c r="AU138" s="89"/>
      <c r="AV138" s="89"/>
      <c r="AW138" s="89"/>
      <c r="AX138" s="89"/>
      <c r="AY138" s="89"/>
      <c r="AZ138" s="89"/>
      <c r="BA138" s="89"/>
      <c r="BB138" s="89"/>
      <c r="BC138" s="89"/>
      <c r="BD138" s="89"/>
      <c r="BE138" s="89"/>
      <c r="BF138" s="89"/>
      <c r="BG138" s="89"/>
      <c r="BH138" s="89"/>
      <c r="BI138" s="89"/>
      <c r="BJ138" s="89"/>
      <c r="BK138" s="89"/>
      <c r="BL138" s="89"/>
      <c r="BM138" s="89"/>
      <c r="BN138" s="89"/>
      <c r="BO138" s="89"/>
      <c r="BP138" s="89"/>
      <c r="BQ138" s="89"/>
      <c r="BR138" s="89"/>
      <c r="BS138" s="89"/>
      <c r="BT138" s="89"/>
      <c r="BU138" s="89"/>
      <c r="BV138" s="89"/>
      <c r="BW138" s="89"/>
      <c r="BX138" s="89"/>
      <c r="BY138" s="89"/>
      <c r="BZ138" s="89"/>
      <c r="CA138" s="89"/>
      <c r="CB138" s="89"/>
      <c r="CC138" s="89"/>
      <c r="CD138" s="89"/>
      <c r="CE138" s="89"/>
      <c r="CF138" s="89"/>
      <c r="CG138" s="89"/>
      <c r="CH138" s="89"/>
      <c r="CI138" s="89"/>
      <c r="CJ138" s="89"/>
      <c r="CK138" s="89"/>
      <c r="CL138" s="89"/>
      <c r="CM138" s="89"/>
      <c r="CN138" s="89"/>
      <c r="CO138" s="89"/>
      <c r="CP138" s="89"/>
      <c r="CQ138" s="89"/>
      <c r="CR138" s="89"/>
      <c r="CS138" s="89"/>
      <c r="CT138" s="89"/>
      <c r="CU138" s="89"/>
      <c r="CV138" s="89"/>
      <c r="CW138" s="89"/>
      <c r="CX138" s="89"/>
      <c r="CY138" s="89"/>
      <c r="CZ138" s="89"/>
      <c r="DA138" s="89"/>
      <c r="DB138" s="89"/>
      <c r="DC138" s="89"/>
      <c r="DD138" s="89"/>
      <c r="DE138" s="89"/>
      <c r="DF138" s="89"/>
      <c r="DG138" s="89"/>
      <c r="DH138" s="89"/>
      <c r="DI138" s="89"/>
      <c r="DJ138" s="89"/>
      <c r="DK138" s="89"/>
      <c r="DL138" s="89"/>
      <c r="DM138" s="89"/>
      <c r="DN138" s="89"/>
      <c r="DO138" s="89"/>
      <c r="DP138" s="89"/>
      <c r="DQ138" s="89"/>
      <c r="DR138" s="89"/>
      <c r="DS138" s="89"/>
      <c r="DT138" s="89"/>
      <c r="DU138" s="89"/>
      <c r="DV138" s="89"/>
      <c r="DW138" s="89"/>
      <c r="DX138" s="89"/>
      <c r="DY138" s="89"/>
      <c r="DZ138" s="98"/>
      <c r="EA138" s="98"/>
      <c r="EB138" s="98"/>
      <c r="EC138" s="98"/>
      <c r="ED138" s="98"/>
      <c r="EE138" s="98"/>
      <c r="EF138" s="89"/>
      <c r="EG138" s="98"/>
      <c r="EH138" s="98"/>
      <c r="EI138" s="98"/>
      <c r="EJ138" s="98"/>
      <c r="EK138" s="98"/>
      <c r="EL138" s="98"/>
      <c r="EM138" s="98"/>
      <c r="EN138" s="98"/>
      <c r="EO138" s="176"/>
      <c r="EP138" s="176"/>
      <c r="EQ138" s="89"/>
      <c r="ER138" s="89"/>
      <c r="ES138" s="89"/>
      <c r="ET138" s="89"/>
      <c r="EU138" s="89"/>
      <c r="EV138" s="89"/>
      <c r="EW138" s="89"/>
      <c r="EX138" s="89"/>
      <c r="EY138" s="89"/>
      <c r="EZ138" s="89"/>
      <c r="FA138" s="89"/>
      <c r="FB138" s="176"/>
      <c r="FC138" s="176"/>
      <c r="FD138" s="89"/>
      <c r="FE138" s="89"/>
      <c r="FF138" s="89"/>
      <c r="FG138" s="89"/>
      <c r="FH138" s="89"/>
      <c r="FI138" s="89"/>
      <c r="FJ138" s="89"/>
      <c r="FK138" s="89"/>
      <c r="FL138" s="89"/>
      <c r="FM138" s="89"/>
      <c r="FN138" s="89"/>
      <c r="FO138" s="89"/>
      <c r="FP138" s="89"/>
      <c r="FQ138" s="89"/>
      <c r="FR138" s="89"/>
      <c r="FS138" s="89"/>
      <c r="FT138" s="89"/>
      <c r="FU138" s="89"/>
      <c r="FV138" s="89"/>
      <c r="FW138" s="89"/>
      <c r="FX138" s="89"/>
      <c r="FY138" s="89"/>
      <c r="FZ138" s="89"/>
      <c r="GA138" s="89"/>
      <c r="GB138" s="89"/>
      <c r="GC138" s="89"/>
      <c r="GD138" s="89"/>
      <c r="GE138" s="89"/>
      <c r="GF138" s="146" t="s">
        <v>714</v>
      </c>
      <c r="GG138" s="93"/>
      <c r="GH138" s="93"/>
      <c r="GI138" s="93"/>
      <c r="GJ138" s="93" t="s">
        <v>244</v>
      </c>
      <c r="GK138" s="89"/>
      <c r="GL138" s="89"/>
      <c r="GM138" s="93"/>
      <c r="GN138" s="93" t="s">
        <v>244</v>
      </c>
      <c r="GO138" s="93"/>
      <c r="GP138" s="146" t="s">
        <v>715</v>
      </c>
      <c r="GQ138" s="89"/>
      <c r="GR138" s="89"/>
      <c r="GS138" s="93" t="s">
        <v>244</v>
      </c>
      <c r="GT138" s="89"/>
      <c r="GU138" s="89"/>
      <c r="GV138" s="89"/>
      <c r="GW138" s="93" t="s">
        <v>244</v>
      </c>
      <c r="GX138" s="89"/>
      <c r="GY138" s="89"/>
      <c r="GZ138" s="89"/>
      <c r="HA138" s="89"/>
      <c r="HB138" s="89" t="s">
        <v>244</v>
      </c>
      <c r="HC138" s="146" t="s">
        <v>716</v>
      </c>
      <c r="HD138" s="89"/>
      <c r="HE138" s="89"/>
      <c r="HF138" s="146" t="s">
        <v>717</v>
      </c>
      <c r="HG138" s="89"/>
      <c r="HH138" s="177"/>
      <c r="HI138" s="177"/>
      <c r="HJ138" s="89"/>
      <c r="HK138" s="89"/>
      <c r="HL138" s="89"/>
      <c r="HM138" s="89"/>
      <c r="HN138" s="89"/>
      <c r="HO138" s="89"/>
      <c r="HP138" s="89"/>
      <c r="HQ138" s="89"/>
      <c r="HR138" s="89"/>
      <c r="HS138" s="89"/>
      <c r="HT138" s="89"/>
      <c r="HU138" s="89"/>
      <c r="HV138" s="89"/>
      <c r="HW138" s="89"/>
      <c r="HX138" s="89"/>
      <c r="HY138" s="89"/>
      <c r="HZ138" s="89"/>
      <c r="IA138" s="89"/>
      <c r="IB138" s="89"/>
      <c r="IC138" s="89"/>
      <c r="ID138" s="89"/>
      <c r="IE138" s="89"/>
      <c r="IF138" s="89"/>
      <c r="IG138" s="89"/>
      <c r="IH138" s="89"/>
      <c r="II138" s="89"/>
      <c r="IJ138" s="89"/>
      <c r="IK138" s="89"/>
      <c r="IL138" s="89"/>
      <c r="IM138" s="89"/>
      <c r="IN138" s="89"/>
      <c r="IO138" s="89"/>
      <c r="IP138" s="89"/>
    </row>
    <row r="139" spans="1:250" s="94" customFormat="1" ht="15.95" customHeight="1">
      <c r="A139" s="209" t="s">
        <v>718</v>
      </c>
      <c r="B139" s="289"/>
      <c r="C139" s="289"/>
      <c r="D139" s="289"/>
      <c r="E139" s="289"/>
      <c r="F139" s="289"/>
      <c r="G139" s="289"/>
      <c r="H139" s="289"/>
      <c r="I139" s="289"/>
      <c r="J139" s="289"/>
      <c r="K139" s="289"/>
      <c r="L139" s="289"/>
      <c r="M139" s="289"/>
      <c r="N139" s="324"/>
      <c r="O139" s="569" t="s">
        <v>1826</v>
      </c>
      <c r="P139" s="570"/>
      <c r="Q139" s="570"/>
      <c r="R139" s="570"/>
      <c r="S139" s="570"/>
      <c r="T139" s="570"/>
      <c r="U139" s="570"/>
      <c r="V139" s="570"/>
      <c r="W139" s="570"/>
      <c r="X139" s="570"/>
      <c r="Y139" s="571"/>
      <c r="Z139" s="569" t="s">
        <v>1862</v>
      </c>
      <c r="AA139" s="570"/>
      <c r="AB139" s="570"/>
      <c r="AC139" s="570"/>
      <c r="AD139" s="570"/>
      <c r="AE139" s="571"/>
      <c r="AF139" s="98"/>
      <c r="AG139" s="98"/>
      <c r="AH139" s="98"/>
      <c r="AI139" s="98"/>
      <c r="AJ139" s="98"/>
      <c r="AK139" s="98"/>
      <c r="AL139" s="98"/>
      <c r="AM139" s="98"/>
      <c r="AN139" s="98"/>
      <c r="AO139" s="98"/>
      <c r="AP139" s="98"/>
      <c r="AQ139" s="98"/>
      <c r="AR139" s="98"/>
      <c r="AS139" s="98"/>
      <c r="AT139" s="98"/>
      <c r="AU139" s="98"/>
      <c r="AV139" s="98"/>
      <c r="AW139" s="98"/>
      <c r="AX139" s="98"/>
      <c r="AY139" s="98"/>
      <c r="AZ139" s="98"/>
      <c r="BA139" s="98"/>
      <c r="BB139" s="98"/>
      <c r="BC139" s="98"/>
      <c r="BD139" s="98"/>
      <c r="BE139" s="98"/>
      <c r="BF139" s="98"/>
      <c r="BG139" s="98"/>
      <c r="BH139" s="98"/>
      <c r="BI139" s="98"/>
      <c r="BJ139" s="98"/>
      <c r="BK139" s="98"/>
      <c r="BL139" s="98"/>
      <c r="BM139" s="98"/>
      <c r="BN139" s="98"/>
      <c r="BO139" s="98"/>
      <c r="BP139" s="98"/>
      <c r="BQ139" s="98"/>
      <c r="BR139" s="98"/>
      <c r="BS139" s="98"/>
      <c r="BT139" s="98"/>
      <c r="BU139" s="98"/>
      <c r="BV139" s="98"/>
      <c r="BW139" s="98"/>
      <c r="BX139" s="98"/>
      <c r="BY139" s="98"/>
      <c r="BZ139" s="98"/>
      <c r="CA139" s="98"/>
      <c r="CB139" s="98"/>
      <c r="CC139" s="98"/>
      <c r="CD139" s="98"/>
      <c r="CE139" s="98"/>
      <c r="CF139" s="98"/>
      <c r="CG139" s="98"/>
      <c r="CH139" s="98"/>
      <c r="CI139" s="98"/>
      <c r="CJ139" s="98"/>
      <c r="CK139" s="98"/>
      <c r="CL139" s="98"/>
      <c r="CM139" s="98"/>
      <c r="CN139" s="98"/>
      <c r="CO139" s="98"/>
      <c r="CP139" s="98"/>
      <c r="CQ139" s="98"/>
      <c r="CR139" s="98"/>
      <c r="CS139" s="98"/>
      <c r="CT139" s="98"/>
      <c r="CU139" s="98"/>
      <c r="CV139" s="98"/>
      <c r="CW139" s="98"/>
      <c r="CX139" s="98"/>
      <c r="CY139" s="98"/>
      <c r="CZ139" s="98"/>
      <c r="DA139" s="98"/>
      <c r="DB139" s="98"/>
      <c r="DC139" s="98"/>
      <c r="DD139" s="98"/>
      <c r="DE139" s="98"/>
      <c r="DF139" s="98"/>
      <c r="DG139" s="98"/>
      <c r="DH139" s="98"/>
      <c r="DI139" s="98"/>
      <c r="DJ139" s="98"/>
      <c r="DK139" s="98"/>
      <c r="DL139" s="98"/>
      <c r="DM139" s="98"/>
      <c r="DN139" s="98"/>
      <c r="DO139" s="98"/>
      <c r="DP139" s="98"/>
      <c r="DQ139" s="98"/>
      <c r="DR139" s="98"/>
      <c r="DS139" s="98"/>
      <c r="DT139" s="98"/>
      <c r="DU139" s="98"/>
      <c r="DV139" s="98"/>
      <c r="DW139" s="98"/>
      <c r="DX139" s="98"/>
      <c r="DY139" s="98"/>
      <c r="DZ139" s="89"/>
      <c r="EA139" s="89"/>
      <c r="EB139" s="89"/>
      <c r="EC139" s="89"/>
      <c r="ED139" s="89"/>
      <c r="EE139" s="89"/>
      <c r="EF139" s="98"/>
      <c r="EG139" s="178"/>
      <c r="EH139" s="178"/>
      <c r="EI139" s="178"/>
      <c r="EJ139" s="178"/>
      <c r="EK139" s="89"/>
      <c r="EL139" s="89"/>
      <c r="EM139" s="89"/>
      <c r="EN139" s="89"/>
      <c r="EO139" s="89"/>
      <c r="EP139" s="89"/>
      <c r="EQ139" s="176"/>
      <c r="ER139" s="176"/>
      <c r="ES139" s="176"/>
      <c r="ET139" s="176"/>
      <c r="EU139" s="176"/>
      <c r="EV139" s="176"/>
      <c r="EW139" s="176"/>
      <c r="EX139" s="176"/>
      <c r="EY139" s="176"/>
      <c r="EZ139" s="89"/>
      <c r="FA139" s="176"/>
      <c r="FB139" s="89"/>
      <c r="FC139" s="89"/>
      <c r="FD139" s="176"/>
      <c r="FE139" s="176"/>
      <c r="FF139" s="98"/>
      <c r="FG139" s="98"/>
      <c r="FH139" s="98"/>
      <c r="FI139" s="98"/>
      <c r="FJ139" s="98"/>
      <c r="FK139" s="98"/>
      <c r="FL139" s="98"/>
      <c r="FM139" s="98"/>
      <c r="FN139" s="98"/>
      <c r="FO139" s="98"/>
      <c r="FP139" s="98"/>
      <c r="FQ139" s="98"/>
      <c r="FR139" s="98"/>
      <c r="FS139" s="98"/>
      <c r="FT139" s="98"/>
      <c r="FU139" s="98"/>
      <c r="FV139" s="98"/>
      <c r="FW139" s="98"/>
      <c r="FX139" s="98"/>
      <c r="FY139" s="98"/>
      <c r="FZ139" s="98"/>
      <c r="GA139" s="98"/>
      <c r="GB139" s="98"/>
      <c r="GC139" s="98"/>
      <c r="GD139" s="98"/>
      <c r="GE139" s="176"/>
      <c r="GF139" s="98"/>
      <c r="GG139" s="125"/>
      <c r="GH139" s="125"/>
      <c r="GI139" s="125"/>
      <c r="GJ139" s="125" t="s">
        <v>244</v>
      </c>
      <c r="GK139" s="146" t="s">
        <v>719</v>
      </c>
      <c r="GL139" s="176"/>
      <c r="GM139" s="125"/>
      <c r="GN139" s="125" t="s">
        <v>244</v>
      </c>
      <c r="GO139" s="125"/>
      <c r="GP139" s="146" t="s">
        <v>720</v>
      </c>
      <c r="GQ139" s="98"/>
      <c r="GR139" s="98"/>
      <c r="GS139" s="125" t="s">
        <v>244</v>
      </c>
      <c r="GT139" s="146" t="s">
        <v>721</v>
      </c>
      <c r="GU139" s="98"/>
      <c r="GV139" s="98"/>
      <c r="GW139" s="125" t="s">
        <v>244</v>
      </c>
      <c r="GX139" s="146" t="s">
        <v>722</v>
      </c>
      <c r="GY139" s="98"/>
      <c r="GZ139" s="98"/>
      <c r="HA139" s="98"/>
      <c r="HB139" s="98" t="s">
        <v>244</v>
      </c>
      <c r="HC139" s="176"/>
      <c r="HD139" s="176"/>
      <c r="HE139" s="176"/>
      <c r="HF139" s="146" t="s">
        <v>723</v>
      </c>
      <c r="HG139" s="98"/>
      <c r="HH139" s="98"/>
      <c r="HI139" s="98"/>
      <c r="HJ139" s="176"/>
      <c r="HK139" s="89"/>
      <c r="HL139" s="89"/>
      <c r="HM139" s="89"/>
      <c r="HN139" s="89"/>
      <c r="HO139" s="89"/>
      <c r="HP139" s="89"/>
      <c r="HQ139" s="89"/>
      <c r="HR139" s="89"/>
      <c r="HS139" s="89"/>
      <c r="HT139" s="89"/>
      <c r="HU139" s="89"/>
      <c r="HV139" s="89"/>
      <c r="HW139" s="89"/>
      <c r="HX139" s="89"/>
      <c r="HY139" s="89"/>
      <c r="HZ139" s="89"/>
      <c r="IA139" s="89"/>
      <c r="IB139" s="89"/>
      <c r="IC139" s="89"/>
      <c r="ID139" s="89"/>
      <c r="IE139" s="89"/>
      <c r="IF139" s="89"/>
      <c r="IG139" s="89"/>
      <c r="IH139" s="89"/>
      <c r="II139" s="89"/>
      <c r="IJ139" s="89"/>
      <c r="IK139" s="89"/>
      <c r="IL139" s="89"/>
      <c r="IM139" s="89"/>
      <c r="IN139" s="89"/>
      <c r="IO139" s="89"/>
      <c r="IP139" s="89"/>
    </row>
    <row r="140" spans="1:250" s="94" customFormat="1" ht="20.100000000000001" customHeight="1">
      <c r="A140" s="376"/>
      <c r="B140" s="567"/>
      <c r="C140" s="567"/>
      <c r="D140" s="567"/>
      <c r="E140" s="567"/>
      <c r="F140" s="567"/>
      <c r="G140" s="567"/>
      <c r="H140" s="567"/>
      <c r="I140" s="567"/>
      <c r="J140" s="567"/>
      <c r="K140" s="567"/>
      <c r="L140" s="567"/>
      <c r="M140" s="567"/>
      <c r="N140" s="568"/>
      <c r="O140" s="183"/>
      <c r="P140" s="182"/>
      <c r="Q140" s="182"/>
      <c r="R140" s="182"/>
      <c r="S140" s="182"/>
      <c r="T140" s="182"/>
      <c r="U140" s="182"/>
      <c r="V140" s="182"/>
      <c r="W140" s="182"/>
      <c r="X140" s="182"/>
      <c r="Y140" s="184"/>
      <c r="Z140" s="572"/>
      <c r="AA140" s="330"/>
      <c r="AB140" s="330"/>
      <c r="AC140" s="330"/>
      <c r="AD140" s="330"/>
      <c r="AE140" s="573"/>
      <c r="AF140" s="89"/>
      <c r="AG140" s="89"/>
      <c r="AH140" s="89"/>
      <c r="AI140" s="89"/>
      <c r="AJ140" s="89"/>
      <c r="AK140" s="89"/>
      <c r="AL140" s="89"/>
      <c r="AM140" s="89"/>
      <c r="AN140" s="89"/>
      <c r="AO140" s="89"/>
      <c r="AP140" s="89"/>
      <c r="AQ140" s="89"/>
      <c r="AR140" s="89"/>
      <c r="AS140" s="89"/>
      <c r="AT140" s="89"/>
      <c r="AU140" s="89"/>
      <c r="AV140" s="89"/>
      <c r="AW140" s="89"/>
      <c r="AX140" s="89"/>
      <c r="AY140" s="89"/>
      <c r="AZ140" s="89"/>
      <c r="BA140" s="89"/>
      <c r="BB140" s="89"/>
      <c r="BC140" s="89"/>
      <c r="BD140" s="89"/>
      <c r="BE140" s="89"/>
      <c r="BF140" s="89"/>
      <c r="BG140" s="89"/>
      <c r="BH140" s="89"/>
      <c r="BI140" s="89"/>
      <c r="BJ140" s="89"/>
      <c r="BK140" s="89"/>
      <c r="BL140" s="89"/>
      <c r="BM140" s="89"/>
      <c r="BN140" s="89"/>
      <c r="BO140" s="89"/>
      <c r="BP140" s="89"/>
      <c r="BQ140" s="89"/>
      <c r="BR140" s="89"/>
      <c r="BS140" s="89"/>
      <c r="BT140" s="89"/>
      <c r="BU140" s="89"/>
      <c r="BV140" s="89"/>
      <c r="BW140" s="89"/>
      <c r="BX140" s="89"/>
      <c r="BY140" s="89"/>
      <c r="BZ140" s="89"/>
      <c r="CA140" s="89"/>
      <c r="CB140" s="89"/>
      <c r="CC140" s="89"/>
      <c r="CD140" s="89"/>
      <c r="CE140" s="89"/>
      <c r="CF140" s="89"/>
      <c r="CG140" s="89"/>
      <c r="CH140" s="89"/>
      <c r="CI140" s="89"/>
      <c r="CJ140" s="89"/>
      <c r="CK140" s="89"/>
      <c r="CL140" s="89"/>
      <c r="CM140" s="89"/>
      <c r="CN140" s="89"/>
      <c r="CO140" s="89"/>
      <c r="CP140" s="89"/>
      <c r="CQ140" s="89"/>
      <c r="CR140" s="89"/>
      <c r="CS140" s="89"/>
      <c r="CT140" s="89"/>
      <c r="CU140" s="89"/>
      <c r="CV140" s="89"/>
      <c r="CW140" s="89"/>
      <c r="CX140" s="89"/>
      <c r="CY140" s="89"/>
      <c r="CZ140" s="89"/>
      <c r="DA140" s="89"/>
      <c r="DB140" s="89"/>
      <c r="DC140" s="89"/>
      <c r="DD140" s="89"/>
      <c r="DE140" s="89"/>
      <c r="DF140" s="89"/>
      <c r="DG140" s="89"/>
      <c r="DH140" s="89"/>
      <c r="DI140" s="89"/>
      <c r="DJ140" s="89"/>
      <c r="DK140" s="89"/>
      <c r="DL140" s="89"/>
      <c r="DM140" s="89"/>
      <c r="DN140" s="89"/>
      <c r="DO140" s="89"/>
      <c r="DP140" s="89"/>
      <c r="DQ140" s="89"/>
      <c r="DR140" s="89"/>
      <c r="DS140" s="89"/>
      <c r="DT140" s="89"/>
      <c r="DU140" s="89"/>
      <c r="DV140" s="89"/>
      <c r="DW140" s="89"/>
      <c r="DX140" s="89"/>
      <c r="DY140" s="89"/>
      <c r="DZ140" s="98"/>
      <c r="EA140" s="98"/>
      <c r="EB140" s="98"/>
      <c r="EC140" s="98"/>
      <c r="ED140" s="98"/>
      <c r="EE140" s="98"/>
      <c r="EF140" s="89"/>
      <c r="EG140" s="89"/>
      <c r="EH140" s="89"/>
      <c r="EI140" s="89"/>
      <c r="EJ140" s="89"/>
      <c r="EK140" s="98"/>
      <c r="EL140" s="98"/>
      <c r="EM140" s="98"/>
      <c r="EN140" s="98"/>
      <c r="EO140" s="98"/>
      <c r="EP140" s="98"/>
      <c r="EQ140" s="89"/>
      <c r="ER140" s="89"/>
      <c r="ES140" s="89"/>
      <c r="ET140" s="89"/>
      <c r="EU140" s="89"/>
      <c r="EV140" s="89"/>
      <c r="EW140" s="89"/>
      <c r="EX140" s="89"/>
      <c r="EY140" s="89"/>
      <c r="EZ140" s="89"/>
      <c r="FA140" s="89"/>
      <c r="FB140" s="98"/>
      <c r="FC140" s="98"/>
      <c r="FD140" s="89"/>
      <c r="FE140" s="89"/>
      <c r="FF140" s="177"/>
      <c r="FG140" s="177"/>
      <c r="FH140" s="177"/>
      <c r="FI140" s="177"/>
      <c r="FJ140" s="177"/>
      <c r="FK140" s="177"/>
      <c r="FL140" s="177"/>
      <c r="FM140" s="177"/>
      <c r="FN140" s="177"/>
      <c r="FO140" s="177"/>
      <c r="FP140" s="177"/>
      <c r="FQ140" s="177"/>
      <c r="FR140" s="177"/>
      <c r="FS140" s="177"/>
      <c r="FT140" s="177"/>
      <c r="FU140" s="177"/>
      <c r="FV140" s="177"/>
      <c r="FW140" s="177"/>
      <c r="FX140" s="177"/>
      <c r="FY140" s="177"/>
      <c r="FZ140" s="177"/>
      <c r="GA140" s="177"/>
      <c r="GB140" s="177"/>
      <c r="GC140" s="177"/>
      <c r="GD140" s="177"/>
      <c r="GE140" s="89"/>
      <c r="GF140" s="89"/>
      <c r="GG140" s="89"/>
      <c r="GH140" s="89"/>
      <c r="GI140" s="89"/>
      <c r="GJ140" s="89"/>
      <c r="GK140" s="89"/>
      <c r="GL140" s="89"/>
      <c r="GM140" s="93"/>
      <c r="GN140" s="93" t="s">
        <v>244</v>
      </c>
      <c r="GO140" s="93"/>
      <c r="GP140" s="146" t="s">
        <v>724</v>
      </c>
      <c r="GQ140" s="89"/>
      <c r="GR140" s="89"/>
      <c r="GS140" s="93" t="s">
        <v>244</v>
      </c>
      <c r="GT140" s="146" t="s">
        <v>725</v>
      </c>
      <c r="GU140" s="89"/>
      <c r="GV140" s="89"/>
      <c r="GW140" s="93" t="s">
        <v>244</v>
      </c>
      <c r="GX140" s="146" t="s">
        <v>726</v>
      </c>
      <c r="GY140" s="89"/>
      <c r="GZ140" s="89"/>
      <c r="HA140" s="89"/>
      <c r="HB140" s="89" t="s">
        <v>244</v>
      </c>
      <c r="HC140" s="146" t="s">
        <v>727</v>
      </c>
      <c r="HD140" s="89"/>
      <c r="HE140" s="89"/>
      <c r="HF140" s="146" t="s">
        <v>728</v>
      </c>
      <c r="HG140" s="89"/>
      <c r="HH140" s="177"/>
      <c r="HI140" s="177"/>
      <c r="HJ140" s="89"/>
      <c r="HK140" s="89"/>
      <c r="HL140" s="89"/>
      <c r="HM140" s="89"/>
      <c r="HN140" s="89"/>
      <c r="HO140" s="89"/>
      <c r="HP140" s="89"/>
      <c r="HQ140" s="89"/>
      <c r="HR140" s="89"/>
      <c r="HS140" s="89"/>
      <c r="HT140" s="89"/>
      <c r="HU140" s="89"/>
      <c r="HV140" s="89"/>
      <c r="HW140" s="89"/>
      <c r="HX140" s="89"/>
      <c r="HY140" s="89"/>
      <c r="HZ140" s="89"/>
      <c r="IA140" s="89"/>
      <c r="IB140" s="89"/>
      <c r="IC140" s="89"/>
      <c r="ID140" s="89"/>
      <c r="IE140" s="89"/>
      <c r="IF140" s="89"/>
      <c r="IG140" s="89"/>
      <c r="IH140" s="89"/>
      <c r="II140" s="89"/>
      <c r="IJ140" s="89"/>
      <c r="IK140" s="89"/>
      <c r="IL140" s="89"/>
      <c r="IM140" s="89"/>
      <c r="IN140" s="89"/>
      <c r="IO140" s="89"/>
      <c r="IP140" s="89"/>
    </row>
    <row r="141" spans="1:250" s="94" customFormat="1" ht="15.95" customHeight="1">
      <c r="A141" s="209" t="s">
        <v>718</v>
      </c>
      <c r="B141" s="289"/>
      <c r="C141" s="289"/>
      <c r="D141" s="289"/>
      <c r="E141" s="289"/>
      <c r="F141" s="289"/>
      <c r="G141" s="289"/>
      <c r="H141" s="289"/>
      <c r="I141" s="289"/>
      <c r="J141" s="289"/>
      <c r="K141" s="289"/>
      <c r="L141" s="289"/>
      <c r="M141" s="289"/>
      <c r="N141" s="324"/>
      <c r="O141" s="569" t="s">
        <v>1826</v>
      </c>
      <c r="P141" s="570"/>
      <c r="Q141" s="570"/>
      <c r="R141" s="570"/>
      <c r="S141" s="570"/>
      <c r="T141" s="570"/>
      <c r="U141" s="570"/>
      <c r="V141" s="570"/>
      <c r="W141" s="570"/>
      <c r="X141" s="570"/>
      <c r="Y141" s="571"/>
      <c r="Z141" s="569" t="s">
        <v>1862</v>
      </c>
      <c r="AA141" s="570"/>
      <c r="AB141" s="570"/>
      <c r="AC141" s="570"/>
      <c r="AD141" s="570"/>
      <c r="AE141" s="571"/>
      <c r="AF141" s="98"/>
      <c r="AG141" s="98"/>
      <c r="AH141" s="98"/>
      <c r="AI141" s="98"/>
      <c r="AJ141" s="98"/>
      <c r="AK141" s="98"/>
      <c r="AL141" s="98"/>
      <c r="AM141" s="98"/>
      <c r="AN141" s="98"/>
      <c r="AO141" s="98"/>
      <c r="AP141" s="98"/>
      <c r="AQ141" s="98"/>
      <c r="AR141" s="98"/>
      <c r="AS141" s="98"/>
      <c r="AT141" s="98"/>
      <c r="AU141" s="98"/>
      <c r="AV141" s="98"/>
      <c r="AW141" s="98"/>
      <c r="AX141" s="98"/>
      <c r="AY141" s="98"/>
      <c r="AZ141" s="98"/>
      <c r="BA141" s="98"/>
      <c r="BB141" s="98"/>
      <c r="BC141" s="98"/>
      <c r="BD141" s="98"/>
      <c r="BE141" s="98"/>
      <c r="BF141" s="98"/>
      <c r="BG141" s="98"/>
      <c r="BH141" s="98"/>
      <c r="BI141" s="98"/>
      <c r="BJ141" s="98"/>
      <c r="BK141" s="98"/>
      <c r="BL141" s="98"/>
      <c r="BM141" s="98"/>
      <c r="BN141" s="98"/>
      <c r="BO141" s="98"/>
      <c r="BP141" s="98"/>
      <c r="BQ141" s="98"/>
      <c r="BR141" s="98"/>
      <c r="BS141" s="98"/>
      <c r="BT141" s="98"/>
      <c r="BU141" s="98"/>
      <c r="BV141" s="98"/>
      <c r="BW141" s="98"/>
      <c r="BX141" s="98"/>
      <c r="BY141" s="98"/>
      <c r="BZ141" s="98"/>
      <c r="CA141" s="98"/>
      <c r="CB141" s="98"/>
      <c r="CC141" s="98"/>
      <c r="CD141" s="98"/>
      <c r="CE141" s="98"/>
      <c r="CF141" s="98"/>
      <c r="CG141" s="98"/>
      <c r="CH141" s="98"/>
      <c r="CI141" s="98"/>
      <c r="CJ141" s="98"/>
      <c r="CK141" s="98"/>
      <c r="CL141" s="98"/>
      <c r="CM141" s="98"/>
      <c r="CN141" s="98"/>
      <c r="CO141" s="98"/>
      <c r="CP141" s="98"/>
      <c r="CQ141" s="98"/>
      <c r="CR141" s="98"/>
      <c r="CS141" s="98"/>
      <c r="CT141" s="98"/>
      <c r="CU141" s="98"/>
      <c r="CV141" s="98"/>
      <c r="CW141" s="98"/>
      <c r="CX141" s="98"/>
      <c r="CY141" s="98"/>
      <c r="CZ141" s="98"/>
      <c r="DA141" s="98"/>
      <c r="DB141" s="98"/>
      <c r="DC141" s="98"/>
      <c r="DD141" s="98"/>
      <c r="DE141" s="98"/>
      <c r="DF141" s="98"/>
      <c r="DG141" s="98"/>
      <c r="DH141" s="98"/>
      <c r="DI141" s="98"/>
      <c r="DJ141" s="98"/>
      <c r="DK141" s="98"/>
      <c r="DL141" s="98"/>
      <c r="DM141" s="98"/>
      <c r="DN141" s="98"/>
      <c r="DO141" s="98"/>
      <c r="DP141" s="98"/>
      <c r="DQ141" s="98"/>
      <c r="DR141" s="98"/>
      <c r="DS141" s="98"/>
      <c r="DT141" s="98"/>
      <c r="DU141" s="98"/>
      <c r="DV141" s="98"/>
      <c r="DW141" s="98"/>
      <c r="DX141" s="98"/>
      <c r="DY141" s="98"/>
      <c r="DZ141" s="178"/>
      <c r="EA141" s="178"/>
      <c r="EB141" s="178"/>
      <c r="EC141" s="178"/>
      <c r="ED141" s="178"/>
      <c r="EE141" s="178"/>
      <c r="EF141" s="98"/>
      <c r="EG141" s="179"/>
      <c r="EH141" s="179"/>
      <c r="EI141" s="179"/>
      <c r="EJ141" s="179"/>
      <c r="EK141" s="178"/>
      <c r="EL141" s="178"/>
      <c r="EM141" s="178"/>
      <c r="EN141" s="178"/>
      <c r="EO141" s="178"/>
      <c r="EP141" s="178"/>
      <c r="EQ141" s="98"/>
      <c r="ER141" s="98"/>
      <c r="ES141" s="98"/>
      <c r="ET141" s="98"/>
      <c r="EU141" s="98"/>
      <c r="EV141" s="98"/>
      <c r="EW141" s="98"/>
      <c r="EX141" s="98"/>
      <c r="EY141" s="98"/>
      <c r="EZ141" s="89"/>
      <c r="FA141" s="98"/>
      <c r="FB141" s="178"/>
      <c r="FC141" s="178"/>
      <c r="FD141" s="98"/>
      <c r="FE141" s="98"/>
      <c r="FF141" s="98"/>
      <c r="FG141" s="98"/>
      <c r="FH141" s="98"/>
      <c r="FI141" s="98"/>
      <c r="FJ141" s="98"/>
      <c r="FK141" s="98"/>
      <c r="FL141" s="98"/>
      <c r="FM141" s="98"/>
      <c r="FN141" s="98"/>
      <c r="FO141" s="98"/>
      <c r="FP141" s="98"/>
      <c r="FQ141" s="98"/>
      <c r="FR141" s="98"/>
      <c r="FS141" s="98"/>
      <c r="FT141" s="98"/>
      <c r="FU141" s="98"/>
      <c r="FV141" s="98"/>
      <c r="FW141" s="98"/>
      <c r="FX141" s="98"/>
      <c r="FY141" s="98"/>
      <c r="FZ141" s="98"/>
      <c r="GA141" s="98"/>
      <c r="GB141" s="98"/>
      <c r="GC141" s="98"/>
      <c r="GD141" s="98"/>
      <c r="GE141" s="176"/>
      <c r="GF141" s="146" t="s">
        <v>729</v>
      </c>
      <c r="GG141" s="125"/>
      <c r="GH141" s="125"/>
      <c r="GI141" s="125"/>
      <c r="GJ141" s="125" t="s">
        <v>244</v>
      </c>
      <c r="GK141" s="146" t="s">
        <v>730</v>
      </c>
      <c r="GL141" s="125"/>
      <c r="GM141" s="125"/>
      <c r="GN141" s="125" t="s">
        <v>244</v>
      </c>
      <c r="GO141" s="125"/>
      <c r="GP141" s="146" t="s">
        <v>731</v>
      </c>
      <c r="GQ141" s="98"/>
      <c r="GR141" s="98"/>
      <c r="GS141" s="125" t="s">
        <v>244</v>
      </c>
      <c r="GT141" s="98"/>
      <c r="GU141" s="98"/>
      <c r="GV141" s="98"/>
      <c r="GW141" s="125" t="s">
        <v>244</v>
      </c>
      <c r="GX141" s="146" t="s">
        <v>732</v>
      </c>
      <c r="GY141" s="98"/>
      <c r="GZ141" s="98"/>
      <c r="HA141" s="98"/>
      <c r="HB141" s="98" t="s">
        <v>244</v>
      </c>
      <c r="HC141" s="146" t="s">
        <v>733</v>
      </c>
      <c r="HD141" s="98"/>
      <c r="HE141" s="98"/>
      <c r="HF141" s="146" t="s">
        <v>734</v>
      </c>
      <c r="HG141" s="98"/>
      <c r="HH141" s="98"/>
      <c r="HI141" s="98"/>
      <c r="HJ141" s="176"/>
      <c r="HK141" s="89"/>
      <c r="HL141" s="89"/>
      <c r="HM141" s="89"/>
      <c r="HN141" s="89"/>
      <c r="HO141" s="89"/>
      <c r="HP141" s="89"/>
      <c r="HQ141" s="89"/>
      <c r="HR141" s="89"/>
      <c r="HS141" s="89"/>
      <c r="HT141" s="89"/>
      <c r="HU141" s="89"/>
      <c r="HV141" s="89"/>
      <c r="HW141" s="89"/>
      <c r="HX141" s="89"/>
      <c r="HY141" s="89"/>
      <c r="HZ141" s="89"/>
      <c r="IA141" s="89"/>
      <c r="IB141" s="89"/>
      <c r="IC141" s="89"/>
      <c r="ID141" s="89"/>
      <c r="IE141" s="89"/>
      <c r="IF141" s="89"/>
      <c r="IG141" s="89"/>
      <c r="IH141" s="89"/>
      <c r="II141" s="89"/>
      <c r="IJ141" s="89"/>
      <c r="IK141" s="89"/>
      <c r="IL141" s="89"/>
      <c r="IM141" s="89"/>
      <c r="IN141" s="89"/>
      <c r="IO141" s="89"/>
      <c r="IP141" s="89"/>
    </row>
    <row r="142" spans="1:250" s="181" customFormat="1" ht="20.100000000000001" customHeight="1">
      <c r="A142" s="376"/>
      <c r="B142" s="567"/>
      <c r="C142" s="567"/>
      <c r="D142" s="567"/>
      <c r="E142" s="567"/>
      <c r="F142" s="567"/>
      <c r="G142" s="567"/>
      <c r="H142" s="567"/>
      <c r="I142" s="567"/>
      <c r="J142" s="567"/>
      <c r="K142" s="567"/>
      <c r="L142" s="567"/>
      <c r="M142" s="567"/>
      <c r="N142" s="568"/>
      <c r="O142" s="183"/>
      <c r="P142" s="182"/>
      <c r="Q142" s="182"/>
      <c r="R142" s="182"/>
      <c r="S142" s="182"/>
      <c r="T142" s="182"/>
      <c r="U142" s="182"/>
      <c r="V142" s="182"/>
      <c r="W142" s="182"/>
      <c r="X142" s="182"/>
      <c r="Y142" s="184"/>
      <c r="Z142" s="495"/>
      <c r="AA142" s="359"/>
      <c r="AB142" s="359"/>
      <c r="AC142" s="359"/>
      <c r="AD142" s="359"/>
      <c r="AE142" s="272"/>
      <c r="AF142" s="178"/>
      <c r="AG142" s="178"/>
      <c r="AH142" s="178"/>
      <c r="AI142" s="178"/>
      <c r="AJ142" s="178"/>
      <c r="AK142" s="178"/>
      <c r="AL142" s="178"/>
      <c r="AM142" s="178"/>
      <c r="AN142" s="178"/>
      <c r="AO142" s="178"/>
      <c r="AP142" s="178"/>
      <c r="AQ142" s="178"/>
      <c r="AR142" s="178"/>
      <c r="AS142" s="178"/>
      <c r="AT142" s="178"/>
      <c r="AU142" s="178"/>
      <c r="AV142" s="178"/>
      <c r="AW142" s="178"/>
      <c r="AX142" s="178"/>
      <c r="AY142" s="178"/>
      <c r="AZ142" s="178"/>
      <c r="BA142" s="178"/>
      <c r="BB142" s="178"/>
      <c r="BC142" s="178"/>
      <c r="BD142" s="178"/>
      <c r="BE142" s="178"/>
      <c r="BF142" s="178"/>
      <c r="BG142" s="178"/>
      <c r="BH142" s="178"/>
      <c r="BI142" s="178"/>
      <c r="BJ142" s="178"/>
      <c r="BK142" s="178"/>
      <c r="BL142" s="178"/>
      <c r="BM142" s="178"/>
      <c r="BN142" s="178"/>
      <c r="BO142" s="178"/>
      <c r="BP142" s="178"/>
      <c r="BQ142" s="178"/>
      <c r="BR142" s="178"/>
      <c r="BS142" s="178"/>
      <c r="BT142" s="178"/>
      <c r="BU142" s="178"/>
      <c r="BV142" s="178"/>
      <c r="BW142" s="178"/>
      <c r="BX142" s="178"/>
      <c r="BY142" s="178"/>
      <c r="BZ142" s="178"/>
      <c r="CA142" s="178"/>
      <c r="CB142" s="178"/>
      <c r="CC142" s="178"/>
      <c r="CD142" s="178"/>
      <c r="CE142" s="178"/>
      <c r="CF142" s="178"/>
      <c r="CG142" s="178"/>
      <c r="CH142" s="178"/>
      <c r="CI142" s="178"/>
      <c r="CJ142" s="178"/>
      <c r="CK142" s="178"/>
      <c r="CL142" s="178"/>
      <c r="CM142" s="178"/>
      <c r="CN142" s="178"/>
      <c r="CO142" s="178"/>
      <c r="CP142" s="178"/>
      <c r="CQ142" s="178"/>
      <c r="CR142" s="178"/>
      <c r="CS142" s="178"/>
      <c r="CT142" s="178"/>
      <c r="CU142" s="178"/>
      <c r="CV142" s="178"/>
      <c r="CW142" s="178"/>
      <c r="CX142" s="178"/>
      <c r="CY142" s="178"/>
      <c r="CZ142" s="178"/>
      <c r="DA142" s="178"/>
      <c r="DB142" s="178"/>
      <c r="DC142" s="178"/>
      <c r="DD142" s="178"/>
      <c r="DE142" s="178"/>
      <c r="DF142" s="178"/>
      <c r="DG142" s="178"/>
      <c r="DH142" s="178"/>
      <c r="DI142" s="178"/>
      <c r="DJ142" s="178"/>
      <c r="DK142" s="178"/>
      <c r="DL142" s="178"/>
      <c r="DM142" s="178"/>
      <c r="DN142" s="178"/>
      <c r="DO142" s="178"/>
      <c r="DP142" s="178"/>
      <c r="DQ142" s="178"/>
      <c r="DR142" s="178"/>
      <c r="DS142" s="178"/>
      <c r="DT142" s="178"/>
      <c r="DU142" s="178"/>
      <c r="DV142" s="178"/>
      <c r="DW142" s="178"/>
      <c r="DX142" s="178"/>
      <c r="DY142" s="178"/>
      <c r="DZ142" s="89"/>
      <c r="EA142" s="89"/>
      <c r="EB142" s="89"/>
      <c r="EC142" s="89"/>
      <c r="ED142" s="89"/>
      <c r="EE142" s="89"/>
      <c r="EF142" s="178"/>
      <c r="EG142" s="179"/>
      <c r="EH142" s="179"/>
      <c r="EI142" s="179"/>
      <c r="EJ142" s="179"/>
      <c r="EK142" s="89"/>
      <c r="EL142" s="89"/>
      <c r="EM142" s="89"/>
      <c r="EN142" s="89"/>
      <c r="EO142" s="89"/>
      <c r="EP142" s="89"/>
      <c r="EQ142" s="178"/>
      <c r="ER142" s="178"/>
      <c r="ES142" s="178"/>
      <c r="ET142" s="178"/>
      <c r="EU142" s="178"/>
      <c r="EV142" s="178"/>
      <c r="EW142" s="178"/>
      <c r="EX142" s="178"/>
      <c r="EY142" s="178"/>
      <c r="EZ142" s="98"/>
      <c r="FA142" s="178"/>
      <c r="FB142" s="89"/>
      <c r="FC142" s="89"/>
      <c r="FD142" s="178"/>
      <c r="FE142" s="178"/>
      <c r="FF142" s="180"/>
      <c r="FG142" s="180"/>
      <c r="FH142" s="180"/>
      <c r="FI142" s="180"/>
      <c r="FJ142" s="180"/>
      <c r="FK142" s="180"/>
      <c r="FL142" s="180"/>
      <c r="FM142" s="180"/>
      <c r="FN142" s="180"/>
      <c r="FO142" s="180"/>
      <c r="FP142" s="180"/>
      <c r="FQ142" s="180"/>
      <c r="FR142" s="180"/>
      <c r="FS142" s="180"/>
      <c r="FT142" s="180"/>
      <c r="FU142" s="180"/>
      <c r="FV142" s="180"/>
      <c r="FW142" s="180"/>
      <c r="FX142" s="180"/>
      <c r="FY142" s="180"/>
      <c r="FZ142" s="180"/>
      <c r="GA142" s="180"/>
      <c r="GB142" s="180"/>
      <c r="GC142" s="180"/>
      <c r="GD142" s="180"/>
      <c r="GE142" s="178"/>
      <c r="GF142" s="146" t="s">
        <v>735</v>
      </c>
      <c r="GG142" s="93"/>
      <c r="GH142" s="93"/>
      <c r="GI142" s="93"/>
      <c r="GJ142" s="93" t="s">
        <v>244</v>
      </c>
      <c r="GK142" s="146" t="s">
        <v>736</v>
      </c>
      <c r="GL142" s="93"/>
      <c r="GM142" s="93"/>
      <c r="GN142" s="93" t="s">
        <v>244</v>
      </c>
      <c r="GO142" s="93"/>
      <c r="GP142" s="146" t="s">
        <v>737</v>
      </c>
      <c r="GQ142" s="178"/>
      <c r="GR142" s="178"/>
      <c r="GS142" s="93" t="s">
        <v>244</v>
      </c>
      <c r="GT142" s="146" t="s">
        <v>738</v>
      </c>
      <c r="GU142" s="178"/>
      <c r="GV142" s="178"/>
      <c r="GW142" s="93" t="s">
        <v>244</v>
      </c>
      <c r="GX142" s="146" t="s">
        <v>739</v>
      </c>
      <c r="GY142" s="178"/>
      <c r="GZ142" s="178"/>
      <c r="HA142" s="178"/>
      <c r="HB142" s="178" t="s">
        <v>244</v>
      </c>
      <c r="HC142" s="178"/>
      <c r="HD142" s="178"/>
      <c r="HE142" s="178" t="s">
        <v>244</v>
      </c>
      <c r="HF142" s="178"/>
      <c r="HG142" s="178"/>
      <c r="HH142" s="178"/>
      <c r="HI142" s="178"/>
      <c r="HJ142" s="178"/>
      <c r="HK142" s="89"/>
      <c r="HL142" s="89"/>
      <c r="HM142" s="89"/>
      <c r="HN142" s="89"/>
      <c r="HO142" s="178"/>
      <c r="HP142" s="178"/>
      <c r="HQ142" s="178"/>
      <c r="HR142" s="178"/>
      <c r="HS142" s="178"/>
      <c r="HT142" s="178"/>
      <c r="HU142" s="178"/>
      <c r="HV142" s="178"/>
      <c r="HW142" s="178"/>
      <c r="HX142" s="178"/>
      <c r="HY142" s="178"/>
      <c r="HZ142" s="178"/>
      <c r="IA142" s="178"/>
      <c r="IB142" s="178"/>
      <c r="IC142" s="178"/>
      <c r="ID142" s="178"/>
      <c r="IE142" s="178"/>
      <c r="IF142" s="178"/>
      <c r="IG142" s="178"/>
      <c r="IH142" s="178"/>
      <c r="II142" s="178"/>
      <c r="IJ142" s="178"/>
      <c r="IK142" s="178"/>
      <c r="IL142" s="178"/>
      <c r="IM142" s="178"/>
      <c r="IN142" s="178"/>
      <c r="IO142" s="178"/>
      <c r="IP142" s="178"/>
    </row>
    <row r="143" spans="1:250" ht="15.95" customHeight="1">
      <c r="A143" s="360" t="s">
        <v>740</v>
      </c>
      <c r="B143" s="361"/>
      <c r="C143" s="361"/>
      <c r="D143" s="361"/>
      <c r="E143" s="361"/>
      <c r="F143" s="361"/>
      <c r="G143" s="361"/>
      <c r="H143" s="361"/>
      <c r="I143" s="361"/>
      <c r="J143" s="361"/>
      <c r="K143" s="361"/>
      <c r="L143" s="361"/>
      <c r="M143" s="361"/>
      <c r="N143" s="361"/>
      <c r="O143" s="361"/>
      <c r="P143" s="361"/>
      <c r="Q143" s="361"/>
      <c r="R143" s="361"/>
      <c r="S143" s="361"/>
      <c r="T143" s="361"/>
      <c r="U143" s="361"/>
      <c r="V143" s="361"/>
      <c r="W143" s="361"/>
      <c r="X143" s="361"/>
      <c r="Y143" s="361"/>
      <c r="Z143" s="361"/>
      <c r="AA143" s="361"/>
      <c r="AB143" s="361"/>
      <c r="AC143" s="361"/>
      <c r="AD143" s="361"/>
      <c r="AE143" s="361"/>
      <c r="DZ143" s="80"/>
      <c r="EA143" s="80"/>
      <c r="EB143" s="80"/>
      <c r="EC143" s="80"/>
      <c r="ED143" s="80"/>
      <c r="EE143" s="80"/>
      <c r="EG143" s="80"/>
      <c r="EH143" s="80"/>
      <c r="EI143" s="80"/>
      <c r="EJ143" s="80"/>
      <c r="EK143" s="80"/>
      <c r="EL143" s="80"/>
      <c r="EM143" s="80"/>
      <c r="EN143" s="80"/>
      <c r="EO143" s="80"/>
      <c r="EP143" s="80"/>
      <c r="EZ143" s="72"/>
      <c r="FB143" s="80"/>
      <c r="FC143" s="80"/>
      <c r="GG143" s="76"/>
      <c r="GH143" s="76"/>
      <c r="GI143" s="76"/>
      <c r="GJ143" s="76" t="s">
        <v>244</v>
      </c>
      <c r="GK143" s="77" t="s">
        <v>741</v>
      </c>
      <c r="GL143" s="76"/>
      <c r="GM143" s="76"/>
      <c r="GN143" s="76" t="s">
        <v>244</v>
      </c>
      <c r="GO143" s="76"/>
      <c r="GS143" s="76" t="s">
        <v>244</v>
      </c>
      <c r="GT143" s="71"/>
      <c r="GW143" s="76" t="s">
        <v>244</v>
      </c>
      <c r="GX143" s="77" t="s">
        <v>742</v>
      </c>
      <c r="HB143" s="86" t="s">
        <v>244</v>
      </c>
      <c r="HC143" s="77" t="s">
        <v>743</v>
      </c>
      <c r="HE143" s="86" t="s">
        <v>244</v>
      </c>
      <c r="HH143" s="71"/>
      <c r="HI143" s="71"/>
      <c r="HJ143" s="71"/>
      <c r="HK143" s="89"/>
      <c r="HL143" s="89"/>
      <c r="HM143" s="89"/>
      <c r="HN143" s="89"/>
    </row>
    <row r="144" spans="1:250" s="58" customFormat="1" ht="26.25" customHeight="1">
      <c r="A144" s="200" t="s">
        <v>1863</v>
      </c>
      <c r="B144" s="574" t="str">
        <f>CONCATENATE(L18," ",A18)</f>
        <v xml:space="preserve"> </v>
      </c>
      <c r="C144" s="574"/>
      <c r="D144" s="574"/>
      <c r="E144" s="574"/>
      <c r="F144" s="574"/>
      <c r="G144" s="574"/>
      <c r="H144" s="574"/>
      <c r="I144" s="574"/>
      <c r="J144" s="574"/>
      <c r="K144" s="574"/>
      <c r="L144" s="562" t="s">
        <v>1864</v>
      </c>
      <c r="M144" s="562"/>
      <c r="N144" s="562"/>
      <c r="O144" s="562"/>
      <c r="P144" s="562"/>
      <c r="Q144" s="562"/>
      <c r="R144" s="562"/>
      <c r="S144" s="563" t="str">
        <f>IF(Z20="","",Z20)</f>
        <v/>
      </c>
      <c r="T144" s="563"/>
      <c r="U144" s="563"/>
      <c r="V144" s="563"/>
      <c r="W144" s="564" t="s">
        <v>1865</v>
      </c>
      <c r="X144" s="564"/>
      <c r="Y144" s="563" t="str">
        <f>IF(A20="","",A20)</f>
        <v/>
      </c>
      <c r="Z144" s="563"/>
      <c r="AA144" s="562" t="s">
        <v>1903</v>
      </c>
      <c r="AB144" s="562"/>
      <c r="AC144" s="562"/>
      <c r="AD144" s="565" t="str">
        <f>IF($A$28="","",$A$28)</f>
        <v/>
      </c>
      <c r="AE144" s="566"/>
      <c r="AF144" s="80"/>
      <c r="AG144" s="80"/>
      <c r="AH144" s="80"/>
      <c r="AI144" s="80"/>
      <c r="AJ144" s="80"/>
      <c r="AK144" s="80"/>
      <c r="AL144" s="80"/>
      <c r="AM144" s="80"/>
      <c r="AN144" s="80"/>
      <c r="AO144" s="80"/>
      <c r="AP144" s="80"/>
      <c r="AQ144" s="80"/>
      <c r="AR144" s="80"/>
      <c r="AS144" s="80"/>
      <c r="AT144" s="80"/>
      <c r="AU144" s="80"/>
      <c r="AV144" s="80"/>
      <c r="AW144" s="80"/>
      <c r="AX144" s="80"/>
      <c r="AY144" s="80"/>
      <c r="AZ144" s="80"/>
      <c r="BA144" s="80"/>
      <c r="BB144" s="80"/>
      <c r="BC144" s="80"/>
      <c r="BD144" s="80"/>
      <c r="BE144" s="80"/>
      <c r="BF144" s="80"/>
      <c r="BG144" s="80"/>
      <c r="BH144" s="80"/>
      <c r="BI144" s="80"/>
      <c r="BJ144" s="80"/>
      <c r="BK144" s="80"/>
      <c r="BL144" s="80"/>
      <c r="BM144" s="80"/>
      <c r="BN144" s="80"/>
      <c r="BO144" s="80"/>
      <c r="BP144" s="80"/>
      <c r="BQ144" s="80"/>
      <c r="BR144" s="80"/>
      <c r="BS144" s="80"/>
      <c r="BT144" s="80"/>
      <c r="BU144" s="80"/>
      <c r="BV144" s="80"/>
      <c r="BW144" s="80"/>
      <c r="BX144" s="80"/>
      <c r="BY144" s="80"/>
      <c r="BZ144" s="80"/>
      <c r="CA144" s="80"/>
      <c r="CB144" s="80"/>
      <c r="CC144" s="80"/>
      <c r="CD144" s="80"/>
      <c r="CE144" s="80"/>
      <c r="CF144" s="80"/>
      <c r="CG144" s="80"/>
      <c r="CH144" s="80"/>
      <c r="CI144" s="80"/>
      <c r="CJ144" s="80"/>
      <c r="CK144" s="80"/>
      <c r="CL144" s="80"/>
      <c r="CM144" s="80"/>
      <c r="CN144" s="80"/>
      <c r="CO144" s="80"/>
      <c r="CP144" s="80"/>
      <c r="CQ144" s="80"/>
      <c r="CR144" s="80"/>
      <c r="CS144" s="80"/>
      <c r="CT144" s="80"/>
      <c r="CU144" s="80"/>
      <c r="CV144" s="80"/>
      <c r="CW144" s="80"/>
      <c r="CX144" s="80"/>
      <c r="CY144" s="80"/>
      <c r="CZ144" s="80"/>
      <c r="DA144" s="80"/>
      <c r="DB144" s="80"/>
      <c r="DC144" s="80"/>
      <c r="DD144" s="80"/>
      <c r="DE144" s="80"/>
      <c r="DF144" s="80"/>
      <c r="DG144" s="80"/>
      <c r="DH144" s="80"/>
      <c r="DI144" s="80"/>
      <c r="DJ144" s="80"/>
      <c r="DK144" s="80"/>
      <c r="DL144" s="80"/>
      <c r="DM144" s="80"/>
      <c r="DN144" s="80"/>
      <c r="DO144" s="80"/>
      <c r="DP144" s="80"/>
      <c r="DQ144" s="80"/>
      <c r="DR144" s="80"/>
      <c r="DS144" s="80"/>
      <c r="DT144" s="80"/>
      <c r="DU144" s="80"/>
      <c r="DV144" s="80"/>
      <c r="DW144" s="80"/>
      <c r="DX144" s="80"/>
      <c r="DY144" s="80"/>
      <c r="DZ144" s="80"/>
      <c r="EA144" s="80"/>
      <c r="EB144" s="80"/>
      <c r="EC144" s="80"/>
      <c r="ED144" s="80"/>
      <c r="EE144" s="80"/>
      <c r="EF144" s="80"/>
      <c r="EG144" s="80"/>
      <c r="EH144" s="80"/>
      <c r="EI144" s="80"/>
      <c r="EJ144" s="80"/>
      <c r="EK144" s="80"/>
      <c r="EL144" s="80"/>
      <c r="EM144" s="80"/>
      <c r="EN144" s="80"/>
      <c r="EO144" s="80"/>
      <c r="EP144" s="80"/>
      <c r="EQ144" s="80"/>
      <c r="ER144" s="80"/>
      <c r="ES144" s="80"/>
      <c r="ET144" s="80"/>
      <c r="EU144" s="80"/>
      <c r="EV144" s="80"/>
      <c r="EW144" s="80"/>
      <c r="EX144" s="80"/>
      <c r="EY144" s="80"/>
      <c r="EZ144" s="72"/>
      <c r="FA144" s="80"/>
      <c r="FB144" s="80"/>
      <c r="FC144" s="80"/>
      <c r="FD144" s="80"/>
      <c r="FE144" s="80"/>
      <c r="FF144" s="80"/>
      <c r="FG144" s="80"/>
      <c r="FH144" s="80"/>
      <c r="FI144" s="80"/>
      <c r="FJ144" s="80"/>
      <c r="FK144" s="80"/>
      <c r="FL144" s="80"/>
      <c r="FM144" s="80"/>
      <c r="FN144" s="80"/>
      <c r="FO144" s="80"/>
      <c r="FP144" s="80"/>
      <c r="FQ144" s="80"/>
      <c r="FR144" s="80"/>
      <c r="FS144" s="80"/>
      <c r="FT144" s="80"/>
      <c r="FU144" s="80"/>
      <c r="FV144" s="80"/>
      <c r="FW144" s="80"/>
      <c r="FX144" s="80"/>
      <c r="FY144" s="80"/>
      <c r="FZ144" s="80"/>
      <c r="GA144" s="80"/>
      <c r="GB144" s="80"/>
      <c r="GC144" s="80"/>
      <c r="GD144" s="80"/>
      <c r="GE144" s="80"/>
      <c r="GF144" s="81"/>
      <c r="GG144" s="82"/>
      <c r="GH144" s="82"/>
      <c r="GI144" s="82"/>
      <c r="GJ144" s="82"/>
      <c r="GK144" s="81"/>
      <c r="GL144" s="82"/>
      <c r="GM144" s="82"/>
      <c r="GN144" s="82"/>
      <c r="GO144" s="82"/>
      <c r="GP144" s="81"/>
      <c r="GQ144" s="80"/>
      <c r="GR144" s="80"/>
      <c r="GS144" s="82"/>
      <c r="GT144" s="80"/>
      <c r="GU144" s="80"/>
      <c r="GV144" s="80"/>
      <c r="GW144" s="82"/>
      <c r="GX144" s="83"/>
      <c r="GY144" s="83"/>
      <c r="GZ144" s="83"/>
      <c r="HA144" s="80"/>
      <c r="HB144" s="80"/>
      <c r="HC144" s="81"/>
      <c r="HD144" s="83"/>
      <c r="HE144" s="80"/>
      <c r="HF144" s="81"/>
      <c r="HG144" s="80"/>
      <c r="HH144" s="83"/>
      <c r="HI144" s="83"/>
      <c r="HJ144" s="83"/>
      <c r="HK144" s="89"/>
      <c r="HL144" s="89"/>
      <c r="HM144" s="89"/>
      <c r="HN144" s="89"/>
      <c r="HO144" s="80"/>
      <c r="HP144" s="80"/>
      <c r="HQ144" s="80"/>
      <c r="HR144" s="80"/>
      <c r="HS144" s="80"/>
      <c r="HT144" s="80"/>
      <c r="HU144" s="80"/>
      <c r="HV144" s="80"/>
      <c r="HW144" s="80"/>
      <c r="HX144" s="80"/>
      <c r="HY144" s="80"/>
      <c r="HZ144" s="80"/>
      <c r="IA144" s="80"/>
      <c r="IB144" s="80"/>
      <c r="IC144" s="80"/>
      <c r="ID144" s="80"/>
      <c r="IE144" s="80"/>
      <c r="IF144" s="80"/>
      <c r="IG144" s="80"/>
      <c r="IH144" s="80"/>
      <c r="II144" s="80"/>
      <c r="IJ144" s="80"/>
      <c r="IK144" s="80"/>
      <c r="IL144" s="80"/>
      <c r="IM144" s="80"/>
      <c r="IN144" s="80"/>
      <c r="IO144" s="80"/>
      <c r="IP144" s="80"/>
    </row>
    <row r="145" spans="1:250" s="58" customFormat="1" ht="112.5" customHeight="1">
      <c r="A145" s="575" t="s">
        <v>1888</v>
      </c>
      <c r="B145" s="576"/>
      <c r="C145" s="576"/>
      <c r="D145" s="576"/>
      <c r="E145" s="576"/>
      <c r="F145" s="576"/>
      <c r="G145" s="576"/>
      <c r="H145" s="576"/>
      <c r="I145" s="576"/>
      <c r="J145" s="576"/>
      <c r="K145" s="576"/>
      <c r="L145" s="576"/>
      <c r="M145" s="576"/>
      <c r="N145" s="576"/>
      <c r="O145" s="576"/>
      <c r="P145" s="576"/>
      <c r="Q145" s="576"/>
      <c r="R145" s="576"/>
      <c r="S145" s="576"/>
      <c r="T145" s="576"/>
      <c r="U145" s="576"/>
      <c r="V145" s="576"/>
      <c r="W145" s="576"/>
      <c r="X145" s="576"/>
      <c r="Y145" s="576"/>
      <c r="Z145" s="576"/>
      <c r="AA145" s="576"/>
      <c r="AB145" s="576"/>
      <c r="AC145" s="576"/>
      <c r="AD145" s="576"/>
      <c r="AE145" s="577"/>
      <c r="AF145" s="80"/>
      <c r="AG145" s="80"/>
      <c r="AH145" s="80"/>
      <c r="AI145" s="80"/>
      <c r="AJ145" s="80"/>
      <c r="AK145" s="80"/>
      <c r="AL145" s="80"/>
      <c r="AM145" s="80"/>
      <c r="AN145" s="80"/>
      <c r="AO145" s="80"/>
      <c r="AP145" s="80"/>
      <c r="AQ145" s="80"/>
      <c r="AR145" s="80"/>
      <c r="AS145" s="80"/>
      <c r="AT145" s="80"/>
      <c r="AU145" s="80"/>
      <c r="AV145" s="80"/>
      <c r="AW145" s="80"/>
      <c r="AX145" s="80"/>
      <c r="AY145" s="80"/>
      <c r="AZ145" s="80"/>
      <c r="BA145" s="80"/>
      <c r="BB145" s="80"/>
      <c r="BC145" s="80"/>
      <c r="BD145" s="80"/>
      <c r="BE145" s="80"/>
      <c r="BF145" s="80"/>
      <c r="BG145" s="80"/>
      <c r="BH145" s="80"/>
      <c r="BI145" s="80"/>
      <c r="BJ145" s="80"/>
      <c r="BK145" s="80"/>
      <c r="BL145" s="80"/>
      <c r="BM145" s="80"/>
      <c r="BN145" s="80"/>
      <c r="BO145" s="80"/>
      <c r="BP145" s="80"/>
      <c r="BQ145" s="80"/>
      <c r="BR145" s="80"/>
      <c r="BS145" s="80"/>
      <c r="BT145" s="80"/>
      <c r="BU145" s="80"/>
      <c r="BV145" s="80"/>
      <c r="BW145" s="80"/>
      <c r="BX145" s="80"/>
      <c r="BY145" s="80"/>
      <c r="BZ145" s="80"/>
      <c r="CA145" s="80"/>
      <c r="CB145" s="80"/>
      <c r="CC145" s="80"/>
      <c r="CD145" s="80"/>
      <c r="CE145" s="80"/>
      <c r="CF145" s="80"/>
      <c r="CG145" s="80"/>
      <c r="CH145" s="80"/>
      <c r="CI145" s="80"/>
      <c r="CJ145" s="80"/>
      <c r="CK145" s="80"/>
      <c r="CL145" s="80"/>
      <c r="CM145" s="80"/>
      <c r="CN145" s="80"/>
      <c r="CO145" s="80"/>
      <c r="CP145" s="80"/>
      <c r="CQ145" s="80"/>
      <c r="CR145" s="80"/>
      <c r="CS145" s="80"/>
      <c r="CT145" s="80"/>
      <c r="CU145" s="80"/>
      <c r="CV145" s="80"/>
      <c r="CW145" s="80"/>
      <c r="CX145" s="80"/>
      <c r="CY145" s="80"/>
      <c r="CZ145" s="80"/>
      <c r="DA145" s="80"/>
      <c r="DB145" s="80"/>
      <c r="DC145" s="80"/>
      <c r="DD145" s="80"/>
      <c r="DE145" s="80"/>
      <c r="DF145" s="80"/>
      <c r="DG145" s="80"/>
      <c r="DH145" s="80"/>
      <c r="DI145" s="80"/>
      <c r="DJ145" s="80"/>
      <c r="DK145" s="80"/>
      <c r="DL145" s="80"/>
      <c r="DM145" s="80"/>
      <c r="DN145" s="80"/>
      <c r="DO145" s="80"/>
      <c r="DP145" s="80"/>
      <c r="DQ145" s="80"/>
      <c r="DR145" s="80"/>
      <c r="DS145" s="80"/>
      <c r="DT145" s="80"/>
      <c r="DU145" s="80"/>
      <c r="DV145" s="80"/>
      <c r="DW145" s="80"/>
      <c r="DX145" s="80"/>
      <c r="DY145" s="80"/>
      <c r="DZ145" s="80"/>
      <c r="EA145" s="80"/>
      <c r="EB145" s="80"/>
      <c r="EC145" s="80"/>
      <c r="ED145" s="80"/>
      <c r="EE145" s="80"/>
      <c r="EF145" s="80"/>
      <c r="EG145" s="80"/>
      <c r="EH145" s="80"/>
      <c r="EI145" s="80"/>
      <c r="EJ145" s="80"/>
      <c r="EK145" s="80"/>
      <c r="EL145" s="80"/>
      <c r="EM145" s="80"/>
      <c r="EN145" s="80"/>
      <c r="EO145" s="80"/>
      <c r="EP145" s="80"/>
      <c r="EQ145" s="80"/>
      <c r="ER145" s="80"/>
      <c r="ES145" s="80"/>
      <c r="ET145" s="80"/>
      <c r="EU145" s="80"/>
      <c r="EV145" s="80"/>
      <c r="EW145" s="80"/>
      <c r="EX145" s="80"/>
      <c r="EY145" s="80"/>
      <c r="EZ145" s="71"/>
      <c r="FA145" s="80"/>
      <c r="FB145" s="80"/>
      <c r="FC145" s="80"/>
      <c r="FD145" s="80"/>
      <c r="FE145" s="80"/>
      <c r="FF145" s="80"/>
      <c r="FG145" s="80"/>
      <c r="FH145" s="80"/>
      <c r="FI145" s="80"/>
      <c r="FJ145" s="80"/>
      <c r="FK145" s="80"/>
      <c r="FL145" s="80"/>
      <c r="FM145" s="80"/>
      <c r="FN145" s="80"/>
      <c r="FO145" s="80"/>
      <c r="FP145" s="80"/>
      <c r="FQ145" s="80"/>
      <c r="FR145" s="80"/>
      <c r="FS145" s="80"/>
      <c r="FT145" s="80"/>
      <c r="FU145" s="80"/>
      <c r="FV145" s="80"/>
      <c r="FW145" s="80"/>
      <c r="FX145" s="80"/>
      <c r="FY145" s="80"/>
      <c r="FZ145" s="80"/>
      <c r="GA145" s="80"/>
      <c r="GB145" s="80"/>
      <c r="GC145" s="80"/>
      <c r="GD145" s="80"/>
      <c r="GE145" s="80"/>
      <c r="GF145" s="81"/>
      <c r="GG145" s="82"/>
      <c r="GH145" s="82"/>
      <c r="GI145" s="82"/>
      <c r="GJ145" s="82"/>
      <c r="GK145" s="81"/>
      <c r="GL145" s="82"/>
      <c r="GM145" s="82"/>
      <c r="GN145" s="82"/>
      <c r="GO145" s="82"/>
      <c r="GP145" s="81"/>
      <c r="GQ145" s="80"/>
      <c r="GR145" s="80"/>
      <c r="GS145" s="82"/>
      <c r="GT145" s="80"/>
      <c r="GU145" s="80"/>
      <c r="GV145" s="80"/>
      <c r="GW145" s="82"/>
      <c r="GX145" s="83"/>
      <c r="GY145" s="83"/>
      <c r="GZ145" s="83"/>
      <c r="HA145" s="80"/>
      <c r="HB145" s="80"/>
      <c r="HC145" s="81"/>
      <c r="HD145" s="83"/>
      <c r="HE145" s="80"/>
      <c r="HF145" s="81"/>
      <c r="HG145" s="80"/>
      <c r="HH145" s="83"/>
      <c r="HI145" s="83"/>
      <c r="HJ145" s="83"/>
      <c r="HK145" s="80"/>
      <c r="HL145" s="80"/>
      <c r="HM145" s="80"/>
      <c r="HN145" s="80"/>
      <c r="HO145" s="80"/>
      <c r="HP145" s="80"/>
      <c r="HQ145" s="80"/>
      <c r="HR145" s="80"/>
      <c r="HS145" s="80"/>
      <c r="HT145" s="80"/>
      <c r="HU145" s="80"/>
      <c r="HV145" s="80"/>
      <c r="HW145" s="80"/>
      <c r="HX145" s="80"/>
      <c r="HY145" s="80"/>
      <c r="HZ145" s="80"/>
      <c r="IA145" s="80"/>
      <c r="IB145" s="80"/>
      <c r="IC145" s="80"/>
      <c r="ID145" s="80"/>
      <c r="IE145" s="80"/>
      <c r="IF145" s="80"/>
      <c r="IG145" s="80"/>
      <c r="IH145" s="80"/>
      <c r="II145" s="80"/>
      <c r="IJ145" s="80"/>
      <c r="IK145" s="80"/>
      <c r="IL145" s="80"/>
      <c r="IM145" s="80"/>
      <c r="IN145" s="80"/>
      <c r="IO145" s="80"/>
      <c r="IP145" s="80"/>
    </row>
    <row r="146" spans="1:250" s="58" customFormat="1" ht="14.25">
      <c r="A146" s="61"/>
      <c r="B146" s="62"/>
      <c r="C146" s="62"/>
      <c r="D146" s="62"/>
      <c r="E146" s="62"/>
      <c r="F146" s="62"/>
      <c r="G146" s="62"/>
      <c r="H146" s="62"/>
      <c r="I146" s="62"/>
      <c r="J146" s="62"/>
      <c r="K146" s="62"/>
      <c r="L146" s="62"/>
      <c r="M146" s="62"/>
      <c r="N146" s="62"/>
      <c r="O146" s="62"/>
      <c r="P146" s="62"/>
      <c r="Q146" s="62"/>
      <c r="R146" s="62"/>
      <c r="S146" s="62"/>
      <c r="T146" s="62"/>
      <c r="U146" s="62"/>
      <c r="V146" s="62"/>
      <c r="W146" s="62"/>
      <c r="X146" s="62"/>
      <c r="Y146" s="62"/>
      <c r="Z146" s="62"/>
      <c r="AA146" s="62"/>
      <c r="AB146" s="62"/>
      <c r="AC146" s="62"/>
      <c r="AD146" s="62"/>
      <c r="AE146" s="164"/>
      <c r="AF146" s="80"/>
      <c r="AG146" s="80"/>
      <c r="AH146" s="80"/>
      <c r="AI146" s="80"/>
      <c r="AJ146" s="80"/>
      <c r="AK146" s="80"/>
      <c r="AL146" s="80"/>
      <c r="AM146" s="80"/>
      <c r="AN146" s="80"/>
      <c r="AO146" s="80"/>
      <c r="AP146" s="80"/>
      <c r="AQ146" s="80"/>
      <c r="AR146" s="80"/>
      <c r="AS146" s="80"/>
      <c r="AT146" s="80"/>
      <c r="AU146" s="80"/>
      <c r="AV146" s="80"/>
      <c r="AW146" s="80"/>
      <c r="AX146" s="80"/>
      <c r="AY146" s="80"/>
      <c r="AZ146" s="80"/>
      <c r="BA146" s="80"/>
      <c r="BB146" s="80"/>
      <c r="BC146" s="80"/>
      <c r="BD146" s="80"/>
      <c r="BE146" s="80"/>
      <c r="BF146" s="80"/>
      <c r="BG146" s="80"/>
      <c r="BH146" s="80"/>
      <c r="BI146" s="80"/>
      <c r="BJ146" s="80"/>
      <c r="BK146" s="80"/>
      <c r="BL146" s="80"/>
      <c r="BM146" s="80"/>
      <c r="BN146" s="80"/>
      <c r="BO146" s="80"/>
      <c r="BP146" s="80"/>
      <c r="BQ146" s="80"/>
      <c r="BR146" s="80"/>
      <c r="BS146" s="80"/>
      <c r="BT146" s="80"/>
      <c r="BU146" s="80"/>
      <c r="BV146" s="80"/>
      <c r="BW146" s="80"/>
      <c r="BX146" s="80"/>
      <c r="BY146" s="80"/>
      <c r="BZ146" s="80"/>
      <c r="CA146" s="80"/>
      <c r="CB146" s="80"/>
      <c r="CC146" s="80"/>
      <c r="CD146" s="80"/>
      <c r="CE146" s="80"/>
      <c r="CF146" s="80"/>
      <c r="CG146" s="80"/>
      <c r="CH146" s="80"/>
      <c r="CI146" s="80"/>
      <c r="CJ146" s="80"/>
      <c r="CK146" s="80"/>
      <c r="CL146" s="80"/>
      <c r="CM146" s="80"/>
      <c r="CN146" s="80"/>
      <c r="CO146" s="80"/>
      <c r="CP146" s="80"/>
      <c r="CQ146" s="80"/>
      <c r="CR146" s="80"/>
      <c r="CS146" s="80"/>
      <c r="CT146" s="80"/>
      <c r="CU146" s="80"/>
      <c r="CV146" s="80"/>
      <c r="CW146" s="80"/>
      <c r="CX146" s="80"/>
      <c r="CY146" s="80"/>
      <c r="CZ146" s="80"/>
      <c r="DA146" s="80"/>
      <c r="DB146" s="80"/>
      <c r="DC146" s="80"/>
      <c r="DD146" s="80"/>
      <c r="DE146" s="80"/>
      <c r="DF146" s="80"/>
      <c r="DG146" s="80"/>
      <c r="DH146" s="80"/>
      <c r="DI146" s="80"/>
      <c r="DJ146" s="80"/>
      <c r="DK146" s="80"/>
      <c r="DL146" s="80"/>
      <c r="DM146" s="80"/>
      <c r="DN146" s="80"/>
      <c r="DO146" s="80"/>
      <c r="DP146" s="80"/>
      <c r="DQ146" s="80"/>
      <c r="DR146" s="80"/>
      <c r="DS146" s="80"/>
      <c r="DT146" s="80"/>
      <c r="DU146" s="80"/>
      <c r="DV146" s="80"/>
      <c r="DW146" s="80"/>
      <c r="DX146" s="80"/>
      <c r="DY146" s="80"/>
      <c r="DZ146" s="80"/>
      <c r="EA146" s="80"/>
      <c r="EB146" s="80"/>
      <c r="EC146" s="80"/>
      <c r="ED146" s="80"/>
      <c r="EE146" s="80"/>
      <c r="EF146" s="80"/>
      <c r="EG146" s="86"/>
      <c r="EH146" s="86"/>
      <c r="EI146" s="86"/>
      <c r="EJ146" s="86"/>
      <c r="EK146" s="80"/>
      <c r="EL146" s="80"/>
      <c r="EM146" s="80"/>
      <c r="EN146" s="80"/>
      <c r="EO146" s="80"/>
      <c r="EP146" s="80"/>
      <c r="EQ146" s="80"/>
      <c r="ER146" s="80"/>
      <c r="ES146" s="80"/>
      <c r="ET146" s="80"/>
      <c r="EU146" s="80"/>
      <c r="EV146" s="80"/>
      <c r="EW146" s="80"/>
      <c r="EX146" s="80"/>
      <c r="EY146" s="80"/>
      <c r="EZ146" s="86"/>
      <c r="FA146" s="80"/>
      <c r="FB146" s="80"/>
      <c r="FC146" s="80"/>
      <c r="FD146" s="80"/>
      <c r="FE146" s="80"/>
      <c r="FF146" s="80"/>
      <c r="FG146" s="80"/>
      <c r="FH146" s="80"/>
      <c r="FI146" s="80"/>
      <c r="FJ146" s="80"/>
      <c r="FK146" s="80"/>
      <c r="FL146" s="80"/>
      <c r="FM146" s="80"/>
      <c r="FN146" s="80"/>
      <c r="FO146" s="80"/>
      <c r="FP146" s="80"/>
      <c r="FQ146" s="80"/>
      <c r="FR146" s="80"/>
      <c r="FS146" s="80"/>
      <c r="FT146" s="80"/>
      <c r="FU146" s="80"/>
      <c r="FV146" s="80"/>
      <c r="FW146" s="80"/>
      <c r="FX146" s="80"/>
      <c r="FY146" s="80"/>
      <c r="FZ146" s="80"/>
      <c r="GA146" s="80"/>
      <c r="GB146" s="80"/>
      <c r="GC146" s="80"/>
      <c r="GD146" s="80"/>
      <c r="GE146" s="80"/>
      <c r="GF146" s="81"/>
      <c r="GG146" s="82"/>
      <c r="GH146" s="82"/>
      <c r="GI146" s="82"/>
      <c r="GJ146" s="82"/>
      <c r="GK146" s="81"/>
      <c r="GL146" s="82"/>
      <c r="GM146" s="82"/>
      <c r="GN146" s="82"/>
      <c r="GO146" s="82"/>
      <c r="GP146" s="81"/>
      <c r="GQ146" s="80"/>
      <c r="GR146" s="80"/>
      <c r="GS146" s="82"/>
      <c r="GT146" s="80"/>
      <c r="GU146" s="80"/>
      <c r="GV146" s="80"/>
      <c r="GW146" s="82"/>
      <c r="GX146" s="83"/>
      <c r="GY146" s="83"/>
      <c r="GZ146" s="83"/>
      <c r="HA146" s="80"/>
      <c r="HB146" s="80"/>
      <c r="HC146" s="81"/>
      <c r="HD146" s="83"/>
      <c r="HE146" s="80"/>
      <c r="HF146" s="81"/>
      <c r="HG146" s="80"/>
      <c r="HH146" s="83"/>
      <c r="HI146" s="83"/>
      <c r="HJ146" s="83"/>
      <c r="HK146" s="80"/>
      <c r="HL146" s="80"/>
      <c r="HM146" s="80"/>
      <c r="HN146" s="80"/>
      <c r="HO146" s="80"/>
      <c r="HP146" s="80"/>
      <c r="HQ146" s="80"/>
      <c r="HR146" s="80"/>
      <c r="HS146" s="80"/>
      <c r="HT146" s="80"/>
      <c r="HU146" s="80"/>
      <c r="HV146" s="80"/>
      <c r="HW146" s="80"/>
      <c r="HX146" s="80"/>
      <c r="HY146" s="80"/>
      <c r="HZ146" s="80"/>
      <c r="IA146" s="80"/>
      <c r="IB146" s="80"/>
      <c r="IC146" s="80"/>
      <c r="ID146" s="80"/>
      <c r="IE146" s="80"/>
      <c r="IF146" s="80"/>
      <c r="IG146" s="80"/>
      <c r="IH146" s="80"/>
      <c r="II146" s="80"/>
      <c r="IJ146" s="80"/>
      <c r="IK146" s="80"/>
      <c r="IL146" s="80"/>
      <c r="IM146" s="80"/>
      <c r="IN146" s="80"/>
      <c r="IO146" s="80"/>
      <c r="IP146" s="80"/>
    </row>
    <row r="147" spans="1:250" s="192" customFormat="1" ht="15.75">
      <c r="A147" s="185"/>
      <c r="B147" s="186"/>
      <c r="C147" s="186"/>
      <c r="D147" s="186"/>
      <c r="E147" s="186"/>
      <c r="F147" s="186"/>
      <c r="G147" s="186"/>
      <c r="H147" s="186"/>
      <c r="I147" s="186"/>
      <c r="J147" s="186"/>
      <c r="K147" s="186"/>
      <c r="L147" s="186"/>
      <c r="M147" s="186"/>
      <c r="N147" s="186"/>
      <c r="O147" s="186"/>
      <c r="P147" s="186"/>
      <c r="Q147" s="556"/>
      <c r="R147" s="556"/>
      <c r="S147" s="556"/>
      <c r="T147" s="556"/>
      <c r="U147" s="556"/>
      <c r="V147" s="556"/>
      <c r="W147" s="556"/>
      <c r="X147" s="556"/>
      <c r="Y147" s="556"/>
      <c r="Z147" s="556"/>
      <c r="AA147" s="187"/>
      <c r="AB147" s="188"/>
      <c r="AC147" s="188"/>
      <c r="AD147" s="188"/>
      <c r="AE147" s="189"/>
      <c r="AF147" s="179"/>
      <c r="AG147" s="179"/>
      <c r="AH147" s="179"/>
      <c r="AI147" s="179"/>
      <c r="AJ147" s="179"/>
      <c r="AK147" s="179"/>
      <c r="AL147" s="179"/>
      <c r="AM147" s="179"/>
      <c r="AN147" s="179"/>
      <c r="AO147" s="179"/>
      <c r="AP147" s="179"/>
      <c r="AQ147" s="179"/>
      <c r="AR147" s="179"/>
      <c r="AS147" s="179"/>
      <c r="AT147" s="179"/>
      <c r="AU147" s="179"/>
      <c r="AV147" s="179"/>
      <c r="AW147" s="179"/>
      <c r="AX147" s="179"/>
      <c r="AY147" s="179"/>
      <c r="AZ147" s="179"/>
      <c r="BA147" s="179"/>
      <c r="BB147" s="179"/>
      <c r="BC147" s="179"/>
      <c r="BD147" s="179"/>
      <c r="BE147" s="179"/>
      <c r="BF147" s="179"/>
      <c r="BG147" s="179"/>
      <c r="BH147" s="179"/>
      <c r="BI147" s="179"/>
      <c r="BJ147" s="179"/>
      <c r="BK147" s="179"/>
      <c r="BL147" s="179"/>
      <c r="BM147" s="179"/>
      <c r="BN147" s="179"/>
      <c r="BO147" s="179"/>
      <c r="BP147" s="179"/>
      <c r="BQ147" s="179"/>
      <c r="BR147" s="179"/>
      <c r="BS147" s="179"/>
      <c r="BT147" s="179"/>
      <c r="BU147" s="179"/>
      <c r="BV147" s="179"/>
      <c r="BW147" s="179"/>
      <c r="BX147" s="179"/>
      <c r="BY147" s="179"/>
      <c r="BZ147" s="179"/>
      <c r="CA147" s="179"/>
      <c r="CB147" s="179"/>
      <c r="CC147" s="179"/>
      <c r="CD147" s="179"/>
      <c r="CE147" s="179"/>
      <c r="CF147" s="179"/>
      <c r="CG147" s="179"/>
      <c r="CH147" s="179"/>
      <c r="CI147" s="179"/>
      <c r="CJ147" s="179"/>
      <c r="CK147" s="179"/>
      <c r="CL147" s="179"/>
      <c r="CM147" s="179"/>
      <c r="CN147" s="179"/>
      <c r="CO147" s="179"/>
      <c r="CP147" s="179"/>
      <c r="CQ147" s="179"/>
      <c r="CR147" s="179"/>
      <c r="CS147" s="179"/>
      <c r="CT147" s="179"/>
      <c r="CU147" s="179"/>
      <c r="CV147" s="179"/>
      <c r="CW147" s="179"/>
      <c r="CX147" s="179"/>
      <c r="CY147" s="179"/>
      <c r="CZ147" s="179"/>
      <c r="DA147" s="179"/>
      <c r="DB147" s="179"/>
      <c r="DC147" s="179"/>
      <c r="DD147" s="179"/>
      <c r="DE147" s="179"/>
      <c r="DF147" s="179"/>
      <c r="DG147" s="179"/>
      <c r="DH147" s="179"/>
      <c r="DI147" s="179"/>
      <c r="DJ147" s="179"/>
      <c r="DK147" s="179"/>
      <c r="DL147" s="179"/>
      <c r="DM147" s="179"/>
      <c r="DN147" s="179"/>
      <c r="DO147" s="179"/>
      <c r="DP147" s="179"/>
      <c r="DQ147" s="179"/>
      <c r="DR147" s="179"/>
      <c r="DS147" s="179"/>
      <c r="DT147" s="179"/>
      <c r="DU147" s="179"/>
      <c r="DV147" s="179"/>
      <c r="DW147" s="179"/>
      <c r="DX147" s="179"/>
      <c r="DY147" s="179"/>
      <c r="DZ147" s="179"/>
      <c r="EA147" s="179"/>
      <c r="EB147" s="179"/>
      <c r="EC147" s="179"/>
      <c r="ED147" s="179"/>
      <c r="EE147" s="179"/>
      <c r="EF147" s="179"/>
      <c r="EG147" s="89"/>
      <c r="EH147" s="89"/>
      <c r="EI147" s="89"/>
      <c r="EJ147" s="89"/>
      <c r="EK147" s="179"/>
      <c r="EL147" s="179"/>
      <c r="EM147" s="179"/>
      <c r="EN147" s="179"/>
      <c r="EO147" s="179"/>
      <c r="EP147" s="179"/>
      <c r="EQ147" s="179"/>
      <c r="ER147" s="179"/>
      <c r="ES147" s="179"/>
      <c r="ET147" s="179"/>
      <c r="EU147" s="179"/>
      <c r="EV147" s="179"/>
      <c r="EW147" s="179"/>
      <c r="EX147" s="179"/>
      <c r="EY147" s="179"/>
      <c r="EZ147" s="176"/>
      <c r="FA147" s="179"/>
      <c r="FB147" s="179"/>
      <c r="FC147" s="179"/>
      <c r="FD147" s="179"/>
      <c r="FE147" s="179"/>
      <c r="FF147" s="179"/>
      <c r="FG147" s="179"/>
      <c r="FH147" s="179"/>
      <c r="FI147" s="179"/>
      <c r="FJ147" s="179"/>
      <c r="FK147" s="179"/>
      <c r="FL147" s="179"/>
      <c r="FM147" s="179"/>
      <c r="FN147" s="179"/>
      <c r="FO147" s="179"/>
      <c r="FP147" s="179"/>
      <c r="FQ147" s="179"/>
      <c r="FR147" s="179"/>
      <c r="FS147" s="179"/>
      <c r="FT147" s="179"/>
      <c r="FU147" s="179"/>
      <c r="FV147" s="179"/>
      <c r="FW147" s="179"/>
      <c r="FX147" s="179"/>
      <c r="FY147" s="179"/>
      <c r="FZ147" s="179"/>
      <c r="GA147" s="179"/>
      <c r="GB147" s="179"/>
      <c r="GC147" s="179"/>
      <c r="GD147" s="179"/>
      <c r="GE147" s="179"/>
      <c r="GF147" s="190"/>
      <c r="GG147" s="191"/>
      <c r="GH147" s="191"/>
      <c r="GI147" s="191"/>
      <c r="GJ147" s="191"/>
      <c r="GK147" s="190"/>
      <c r="GL147" s="191"/>
      <c r="GM147" s="191"/>
      <c r="GN147" s="191"/>
      <c r="GO147" s="191"/>
      <c r="GP147" s="190"/>
      <c r="GQ147" s="179"/>
      <c r="GR147" s="179"/>
      <c r="GS147" s="191"/>
      <c r="GT147" s="179"/>
      <c r="GU147" s="179"/>
      <c r="GV147" s="179"/>
      <c r="GW147" s="191"/>
      <c r="GX147" s="179"/>
      <c r="GY147" s="179"/>
      <c r="GZ147" s="179"/>
      <c r="HA147" s="179"/>
      <c r="HB147" s="179"/>
      <c r="HC147" s="190"/>
      <c r="HD147" s="179"/>
      <c r="HE147" s="179"/>
      <c r="HF147" s="190"/>
      <c r="HG147" s="179"/>
      <c r="HH147" s="179"/>
      <c r="HI147" s="179"/>
      <c r="HJ147" s="179"/>
      <c r="HK147" s="179"/>
      <c r="HL147" s="179"/>
      <c r="HM147" s="179"/>
      <c r="HN147" s="179"/>
      <c r="HO147" s="179"/>
      <c r="HP147" s="179"/>
      <c r="HQ147" s="179"/>
      <c r="HR147" s="179"/>
      <c r="HS147" s="179"/>
      <c r="HT147" s="179"/>
      <c r="HU147" s="179"/>
      <c r="HV147" s="179"/>
      <c r="HW147" s="179"/>
      <c r="HX147" s="179"/>
      <c r="HY147" s="179"/>
      <c r="HZ147" s="179"/>
      <c r="IA147" s="179"/>
      <c r="IB147" s="179"/>
      <c r="IC147" s="179"/>
      <c r="ID147" s="179"/>
      <c r="IE147" s="179"/>
      <c r="IF147" s="179"/>
      <c r="IG147" s="179"/>
      <c r="IH147" s="179"/>
      <c r="II147" s="179"/>
      <c r="IJ147" s="179"/>
      <c r="IK147" s="179"/>
      <c r="IL147" s="179"/>
      <c r="IM147" s="179"/>
      <c r="IN147" s="179"/>
      <c r="IO147" s="179"/>
      <c r="IP147" s="179"/>
    </row>
    <row r="148" spans="1:250" s="192" customFormat="1" ht="18.75" customHeight="1">
      <c r="A148" s="185"/>
      <c r="B148" s="186"/>
      <c r="C148" s="186"/>
      <c r="D148" s="186"/>
      <c r="E148" s="186"/>
      <c r="F148" s="186"/>
      <c r="G148" s="186"/>
      <c r="H148" s="186"/>
      <c r="I148" s="186"/>
      <c r="J148" s="186"/>
      <c r="K148" s="186"/>
      <c r="L148" s="186"/>
      <c r="M148" s="186"/>
      <c r="N148" s="186"/>
      <c r="O148" s="186"/>
      <c r="P148" s="186"/>
      <c r="Q148" s="555" t="s">
        <v>751</v>
      </c>
      <c r="R148" s="555"/>
      <c r="S148" s="555"/>
      <c r="T148" s="555"/>
      <c r="U148" s="555"/>
      <c r="V148" s="555"/>
      <c r="W148" s="555"/>
      <c r="X148" s="555"/>
      <c r="Y148" s="555"/>
      <c r="Z148" s="555"/>
      <c r="AA148" s="187"/>
      <c r="AB148" s="188"/>
      <c r="AC148" s="188"/>
      <c r="AD148" s="188"/>
      <c r="AE148" s="189"/>
      <c r="AF148" s="179"/>
      <c r="AG148" s="179"/>
      <c r="AH148" s="179"/>
      <c r="AI148" s="179"/>
      <c r="AJ148" s="179"/>
      <c r="AK148" s="179"/>
      <c r="AL148" s="179"/>
      <c r="AM148" s="179"/>
      <c r="AN148" s="179"/>
      <c r="AO148" s="179"/>
      <c r="AP148" s="179"/>
      <c r="AQ148" s="179"/>
      <c r="AR148" s="179"/>
      <c r="AS148" s="179"/>
      <c r="AT148" s="179"/>
      <c r="AU148" s="179"/>
      <c r="AV148" s="179"/>
      <c r="AW148" s="179"/>
      <c r="AX148" s="179"/>
      <c r="AY148" s="179"/>
      <c r="AZ148" s="179"/>
      <c r="BA148" s="179"/>
      <c r="BB148" s="179"/>
      <c r="BC148" s="179"/>
      <c r="BD148" s="179"/>
      <c r="BE148" s="179"/>
      <c r="BF148" s="179"/>
      <c r="BG148" s="179"/>
      <c r="BH148" s="179"/>
      <c r="BI148" s="179"/>
      <c r="BJ148" s="179"/>
      <c r="BK148" s="179"/>
      <c r="BL148" s="179"/>
      <c r="BM148" s="179"/>
      <c r="BN148" s="179"/>
      <c r="BO148" s="179"/>
      <c r="BP148" s="179"/>
      <c r="BQ148" s="179"/>
      <c r="BR148" s="179"/>
      <c r="BS148" s="179"/>
      <c r="BT148" s="179"/>
      <c r="BU148" s="179"/>
      <c r="BV148" s="179"/>
      <c r="BW148" s="179"/>
      <c r="BX148" s="179"/>
      <c r="BY148" s="179"/>
      <c r="BZ148" s="179"/>
      <c r="CA148" s="179"/>
      <c r="CB148" s="179"/>
      <c r="CC148" s="179"/>
      <c r="CD148" s="179"/>
      <c r="CE148" s="179"/>
      <c r="CF148" s="179"/>
      <c r="CG148" s="179"/>
      <c r="CH148" s="179"/>
      <c r="CI148" s="179"/>
      <c r="CJ148" s="179"/>
      <c r="CK148" s="179"/>
      <c r="CL148" s="179"/>
      <c r="CM148" s="179"/>
      <c r="CN148" s="179"/>
      <c r="CO148" s="179"/>
      <c r="CP148" s="179"/>
      <c r="CQ148" s="179"/>
      <c r="CR148" s="179"/>
      <c r="CS148" s="179"/>
      <c r="CT148" s="179"/>
      <c r="CU148" s="179"/>
      <c r="CV148" s="179"/>
      <c r="CW148" s="179"/>
      <c r="CX148" s="179"/>
      <c r="CY148" s="179"/>
      <c r="CZ148" s="179"/>
      <c r="DA148" s="179"/>
      <c r="DB148" s="179"/>
      <c r="DC148" s="179"/>
      <c r="DD148" s="179"/>
      <c r="DE148" s="179"/>
      <c r="DF148" s="179"/>
      <c r="DG148" s="179"/>
      <c r="DH148" s="179"/>
      <c r="DI148" s="179"/>
      <c r="DJ148" s="179"/>
      <c r="DK148" s="179"/>
      <c r="DL148" s="179"/>
      <c r="DM148" s="179"/>
      <c r="DN148" s="179"/>
      <c r="DO148" s="179"/>
      <c r="DP148" s="179"/>
      <c r="DQ148" s="179"/>
      <c r="DR148" s="179"/>
      <c r="DS148" s="179"/>
      <c r="DT148" s="179"/>
      <c r="DU148" s="179"/>
      <c r="DV148" s="179"/>
      <c r="DW148" s="179"/>
      <c r="DX148" s="179"/>
      <c r="DY148" s="179"/>
      <c r="DZ148" s="89"/>
      <c r="EA148" s="89"/>
      <c r="EB148" s="89"/>
      <c r="EC148" s="89"/>
      <c r="ED148" s="89"/>
      <c r="EE148" s="89"/>
      <c r="EF148" s="179"/>
      <c r="EG148" s="89"/>
      <c r="EH148" s="89"/>
      <c r="EI148" s="89"/>
      <c r="EJ148" s="89"/>
      <c r="EK148" s="89"/>
      <c r="EL148" s="89"/>
      <c r="EM148" s="89"/>
      <c r="EN148" s="89"/>
      <c r="EO148" s="89"/>
      <c r="EP148" s="89"/>
      <c r="EQ148" s="179"/>
      <c r="ER148" s="179"/>
      <c r="ES148" s="179"/>
      <c r="ET148" s="179"/>
      <c r="EU148" s="179"/>
      <c r="EV148" s="179"/>
      <c r="EW148" s="179"/>
      <c r="EX148" s="179"/>
      <c r="EY148" s="179"/>
      <c r="EZ148" s="89"/>
      <c r="FA148" s="179"/>
      <c r="FB148" s="89"/>
      <c r="FC148" s="89"/>
      <c r="FD148" s="179"/>
      <c r="FE148" s="179"/>
      <c r="FF148" s="179"/>
      <c r="FG148" s="179"/>
      <c r="FH148" s="179"/>
      <c r="FI148" s="179"/>
      <c r="FJ148" s="179"/>
      <c r="FK148" s="179"/>
      <c r="FL148" s="179"/>
      <c r="FM148" s="179"/>
      <c r="FN148" s="179"/>
      <c r="FO148" s="179"/>
      <c r="FP148" s="179"/>
      <c r="FQ148" s="179"/>
      <c r="FR148" s="179"/>
      <c r="FS148" s="179"/>
      <c r="FT148" s="179"/>
      <c r="FU148" s="179"/>
      <c r="FV148" s="179"/>
      <c r="FW148" s="179"/>
      <c r="FX148" s="179"/>
      <c r="FY148" s="179"/>
      <c r="FZ148" s="179"/>
      <c r="GA148" s="179"/>
      <c r="GB148" s="179"/>
      <c r="GC148" s="179"/>
      <c r="GD148" s="179"/>
      <c r="GE148" s="179"/>
      <c r="GF148" s="190"/>
      <c r="GG148" s="191"/>
      <c r="GH148" s="191"/>
      <c r="GI148" s="191"/>
      <c r="GJ148" s="191"/>
      <c r="GK148" s="190"/>
      <c r="GL148" s="191"/>
      <c r="GM148" s="191"/>
      <c r="GN148" s="191"/>
      <c r="GO148" s="191"/>
      <c r="GP148" s="190"/>
      <c r="GQ148" s="179"/>
      <c r="GR148" s="179"/>
      <c r="GS148" s="191"/>
      <c r="GT148" s="179"/>
      <c r="GU148" s="179"/>
      <c r="GV148" s="179"/>
      <c r="GW148" s="191"/>
      <c r="GX148" s="179"/>
      <c r="GY148" s="179"/>
      <c r="GZ148" s="179"/>
      <c r="HA148" s="179"/>
      <c r="HB148" s="179"/>
      <c r="HC148" s="190"/>
      <c r="HD148" s="179"/>
      <c r="HE148" s="179"/>
      <c r="HF148" s="190"/>
      <c r="HG148" s="179"/>
      <c r="HH148" s="179"/>
      <c r="HI148" s="179"/>
      <c r="HJ148" s="179"/>
      <c r="HK148" s="179"/>
      <c r="HL148" s="179"/>
      <c r="HM148" s="179"/>
      <c r="HN148" s="179"/>
      <c r="HO148" s="179"/>
      <c r="HP148" s="179"/>
      <c r="HQ148" s="179"/>
      <c r="HR148" s="179"/>
      <c r="HS148" s="179"/>
      <c r="HT148" s="179"/>
      <c r="HU148" s="179"/>
      <c r="HV148" s="179"/>
      <c r="HW148" s="179"/>
      <c r="HX148" s="179"/>
      <c r="HY148" s="179"/>
      <c r="HZ148" s="179"/>
      <c r="IA148" s="179"/>
      <c r="IB148" s="179"/>
      <c r="IC148" s="179"/>
      <c r="ID148" s="179"/>
      <c r="IE148" s="179"/>
      <c r="IF148" s="179"/>
      <c r="IG148" s="179"/>
      <c r="IH148" s="179"/>
      <c r="II148" s="179"/>
      <c r="IJ148" s="179"/>
      <c r="IK148" s="179"/>
      <c r="IL148" s="179"/>
      <c r="IM148" s="179"/>
      <c r="IN148" s="179"/>
      <c r="IO148" s="179"/>
      <c r="IP148" s="179"/>
    </row>
    <row r="149" spans="1:250" s="94" customFormat="1" ht="39" customHeight="1">
      <c r="A149" s="193"/>
      <c r="B149" s="556"/>
      <c r="C149" s="556"/>
      <c r="D149" s="556"/>
      <c r="E149" s="556"/>
      <c r="F149" s="556"/>
      <c r="G149" s="556"/>
      <c r="H149" s="556"/>
      <c r="I149" s="556"/>
      <c r="J149" s="556"/>
      <c r="K149" s="556"/>
      <c r="L149" s="556"/>
      <c r="M149" s="556"/>
      <c r="N149" s="556"/>
      <c r="O149" s="194"/>
      <c r="P149" s="194"/>
      <c r="Q149" s="600"/>
      <c r="R149" s="600"/>
      <c r="S149" s="600"/>
      <c r="T149" s="600"/>
      <c r="U149" s="600"/>
      <c r="V149" s="600"/>
      <c r="W149" s="600"/>
      <c r="X149" s="600"/>
      <c r="Y149" s="600"/>
      <c r="Z149" s="600"/>
      <c r="AA149" s="194"/>
      <c r="AB149" s="600"/>
      <c r="AC149" s="600"/>
      <c r="AD149" s="600"/>
      <c r="AE149" s="195"/>
      <c r="AF149" s="89"/>
      <c r="AG149" s="89"/>
      <c r="AH149" s="89"/>
      <c r="AI149" s="89"/>
      <c r="AJ149" s="89"/>
      <c r="AK149" s="89"/>
      <c r="AL149" s="89"/>
      <c r="AM149" s="89"/>
      <c r="AN149" s="89"/>
      <c r="AO149" s="89"/>
      <c r="AP149" s="89"/>
      <c r="AQ149" s="89"/>
      <c r="AR149" s="89"/>
      <c r="AS149" s="89"/>
      <c r="AT149" s="89"/>
      <c r="AU149" s="89"/>
      <c r="AV149" s="89"/>
      <c r="AW149" s="89"/>
      <c r="AX149" s="89"/>
      <c r="AY149" s="89"/>
      <c r="AZ149" s="89"/>
      <c r="BA149" s="89"/>
      <c r="BB149" s="89"/>
      <c r="BC149" s="89"/>
      <c r="BD149" s="89"/>
      <c r="BE149" s="89"/>
      <c r="BF149" s="89"/>
      <c r="BG149" s="89"/>
      <c r="BH149" s="89"/>
      <c r="BI149" s="89"/>
      <c r="BJ149" s="89"/>
      <c r="BK149" s="89"/>
      <c r="BL149" s="89"/>
      <c r="BM149" s="89"/>
      <c r="BN149" s="89"/>
      <c r="BO149" s="89"/>
      <c r="BP149" s="89"/>
      <c r="BQ149" s="89"/>
      <c r="BR149" s="89"/>
      <c r="BS149" s="89"/>
      <c r="BT149" s="89"/>
      <c r="BU149" s="89"/>
      <c r="BV149" s="89"/>
      <c r="BW149" s="89"/>
      <c r="BX149" s="89"/>
      <c r="BY149" s="89"/>
      <c r="BZ149" s="89"/>
      <c r="CA149" s="89"/>
      <c r="CB149" s="89"/>
      <c r="CC149" s="89"/>
      <c r="CD149" s="89"/>
      <c r="CE149" s="89"/>
      <c r="CF149" s="89"/>
      <c r="CG149" s="89"/>
      <c r="CH149" s="89"/>
      <c r="CI149" s="89"/>
      <c r="CJ149" s="89"/>
      <c r="CK149" s="89"/>
      <c r="CL149" s="89"/>
      <c r="CM149" s="89"/>
      <c r="CN149" s="89"/>
      <c r="CO149" s="89"/>
      <c r="CP149" s="89"/>
      <c r="CQ149" s="89"/>
      <c r="CR149" s="89"/>
      <c r="CS149" s="89"/>
      <c r="CT149" s="89"/>
      <c r="CU149" s="89"/>
      <c r="CV149" s="89"/>
      <c r="CW149" s="89"/>
      <c r="CX149" s="89"/>
      <c r="CY149" s="89"/>
      <c r="CZ149" s="89"/>
      <c r="DA149" s="89"/>
      <c r="DB149" s="89"/>
      <c r="DC149" s="89"/>
      <c r="DD149" s="89"/>
      <c r="DE149" s="89"/>
      <c r="DF149" s="89"/>
      <c r="DG149" s="89"/>
      <c r="DH149" s="89"/>
      <c r="DI149" s="89"/>
      <c r="DJ149" s="89"/>
      <c r="DK149" s="89"/>
      <c r="DL149" s="89"/>
      <c r="DM149" s="89"/>
      <c r="DN149" s="89"/>
      <c r="DO149" s="89"/>
      <c r="DP149" s="89"/>
      <c r="DQ149" s="89"/>
      <c r="DR149" s="89"/>
      <c r="DS149" s="89"/>
      <c r="DT149" s="89"/>
      <c r="DU149" s="89"/>
      <c r="DV149" s="89"/>
      <c r="DW149" s="89"/>
      <c r="DX149" s="89"/>
      <c r="DY149" s="89"/>
      <c r="DZ149" s="89"/>
      <c r="EA149" s="89"/>
      <c r="EB149" s="89"/>
      <c r="EC149" s="89"/>
      <c r="ED149" s="89"/>
      <c r="EE149" s="89"/>
      <c r="EF149" s="89"/>
      <c r="EG149" s="89"/>
      <c r="EH149" s="89"/>
      <c r="EI149" s="89"/>
      <c r="EJ149" s="89"/>
      <c r="EK149" s="89"/>
      <c r="EL149" s="89"/>
      <c r="EM149" s="89"/>
      <c r="EN149" s="89"/>
      <c r="EO149" s="89"/>
      <c r="EP149" s="89"/>
      <c r="EQ149" s="89"/>
      <c r="ER149" s="89"/>
      <c r="ES149" s="89"/>
      <c r="ET149" s="89"/>
      <c r="EU149" s="89"/>
      <c r="EV149" s="89"/>
      <c r="EW149" s="89"/>
      <c r="EX149" s="89"/>
      <c r="EY149" s="89"/>
      <c r="EZ149" s="98"/>
      <c r="FA149" s="89"/>
      <c r="FB149" s="89"/>
      <c r="FC149" s="89"/>
      <c r="FD149" s="89"/>
      <c r="FE149" s="89"/>
      <c r="FF149" s="89"/>
      <c r="FG149" s="89"/>
      <c r="FH149" s="89"/>
      <c r="FI149" s="89"/>
      <c r="FJ149" s="89"/>
      <c r="FK149" s="89"/>
      <c r="FL149" s="89"/>
      <c r="FM149" s="89"/>
      <c r="FN149" s="89"/>
      <c r="FO149" s="89"/>
      <c r="FP149" s="89"/>
      <c r="FQ149" s="89"/>
      <c r="FR149" s="89"/>
      <c r="FS149" s="89"/>
      <c r="FT149" s="89"/>
      <c r="FU149" s="89"/>
      <c r="FV149" s="89"/>
      <c r="FW149" s="89"/>
      <c r="FX149" s="89"/>
      <c r="FY149" s="89"/>
      <c r="FZ149" s="89"/>
      <c r="GA149" s="89"/>
      <c r="GB149" s="89"/>
      <c r="GC149" s="89"/>
      <c r="GD149" s="89"/>
      <c r="GE149" s="89"/>
      <c r="GF149" s="146" t="s">
        <v>744</v>
      </c>
      <c r="GG149" s="93"/>
      <c r="GH149" s="93"/>
      <c r="GI149" s="93"/>
      <c r="GJ149" s="93" t="s">
        <v>244</v>
      </c>
      <c r="GK149" s="146" t="s">
        <v>745</v>
      </c>
      <c r="GL149" s="93"/>
      <c r="GM149" s="93"/>
      <c r="GN149" s="93" t="s">
        <v>244</v>
      </c>
      <c r="GO149" s="93"/>
      <c r="GP149" s="146" t="s">
        <v>746</v>
      </c>
      <c r="GQ149" s="89"/>
      <c r="GR149" s="89"/>
      <c r="GS149" s="93" t="s">
        <v>244</v>
      </c>
      <c r="GT149" s="146" t="s">
        <v>747</v>
      </c>
      <c r="GU149" s="89"/>
      <c r="GV149" s="89"/>
      <c r="GW149" s="93" t="s">
        <v>244</v>
      </c>
      <c r="GX149" s="146" t="s">
        <v>748</v>
      </c>
      <c r="GY149" s="89"/>
      <c r="GZ149" s="89"/>
      <c r="HA149" s="89"/>
      <c r="HB149" s="89" t="s">
        <v>244</v>
      </c>
      <c r="HC149" s="146" t="s">
        <v>749</v>
      </c>
      <c r="HD149" s="89"/>
      <c r="HE149" s="89">
        <v>4</v>
      </c>
      <c r="HF149" s="146" t="s">
        <v>750</v>
      </c>
      <c r="HG149" s="89"/>
      <c r="HH149" s="89"/>
      <c r="HI149" s="89"/>
      <c r="HJ149" s="89"/>
      <c r="HK149" s="89"/>
      <c r="HL149" s="89"/>
      <c r="HM149" s="89"/>
      <c r="HN149" s="89"/>
      <c r="HO149" s="89"/>
      <c r="HP149" s="89"/>
      <c r="HQ149" s="89"/>
      <c r="HR149" s="89"/>
      <c r="HS149" s="89"/>
      <c r="HT149" s="89"/>
      <c r="HU149" s="89"/>
      <c r="HV149" s="89"/>
      <c r="HW149" s="89"/>
      <c r="HX149" s="89"/>
      <c r="HY149" s="89"/>
      <c r="HZ149" s="89"/>
      <c r="IA149" s="89"/>
      <c r="IB149" s="89"/>
      <c r="IC149" s="89"/>
      <c r="ID149" s="89"/>
      <c r="IE149" s="89"/>
      <c r="IF149" s="89"/>
      <c r="IG149" s="89"/>
      <c r="IH149" s="89"/>
      <c r="II149" s="89"/>
      <c r="IJ149" s="89"/>
      <c r="IK149" s="89"/>
      <c r="IL149" s="89"/>
      <c r="IM149" s="89"/>
      <c r="IN149" s="89"/>
      <c r="IO149" s="89"/>
      <c r="IP149" s="89"/>
    </row>
    <row r="150" spans="1:250" s="94" customFormat="1" ht="14.25" customHeight="1">
      <c r="A150" s="193"/>
      <c r="B150" s="555" t="str">
        <f>CONCATENATE(L18," ",A18)</f>
        <v xml:space="preserve"> </v>
      </c>
      <c r="C150" s="555"/>
      <c r="D150" s="555"/>
      <c r="E150" s="555"/>
      <c r="F150" s="555"/>
      <c r="G150" s="555"/>
      <c r="H150" s="555"/>
      <c r="I150" s="555"/>
      <c r="J150" s="555"/>
      <c r="K150" s="555"/>
      <c r="L150" s="555"/>
      <c r="M150" s="555"/>
      <c r="N150" s="555"/>
      <c r="O150" s="194"/>
      <c r="P150" s="194"/>
      <c r="Q150" s="558" t="str">
        <f>CONCATENATE(L35," ",A35)</f>
        <v xml:space="preserve"> </v>
      </c>
      <c r="R150" s="558"/>
      <c r="S150" s="558"/>
      <c r="T150" s="558"/>
      <c r="U150" s="558"/>
      <c r="V150" s="558"/>
      <c r="W150" s="558"/>
      <c r="X150" s="558"/>
      <c r="Y150" s="558"/>
      <c r="Z150" s="558"/>
      <c r="AA150" s="194"/>
      <c r="AB150" s="558" t="str">
        <f>CONCATENATE(L68," ",A68)</f>
        <v xml:space="preserve"> </v>
      </c>
      <c r="AC150" s="558"/>
      <c r="AD150" s="558"/>
      <c r="AE150" s="195"/>
      <c r="AF150" s="89"/>
      <c r="AG150" s="89"/>
      <c r="AH150" s="89"/>
      <c r="AI150" s="89"/>
      <c r="AJ150" s="89"/>
      <c r="AK150" s="89"/>
      <c r="AL150" s="89"/>
      <c r="AM150" s="89"/>
      <c r="AN150" s="89"/>
      <c r="AO150" s="89"/>
      <c r="AP150" s="89"/>
      <c r="AQ150" s="89"/>
      <c r="AR150" s="89"/>
      <c r="AS150" s="89"/>
      <c r="AT150" s="89"/>
      <c r="AU150" s="89"/>
      <c r="AV150" s="89"/>
      <c r="AW150" s="89"/>
      <c r="AX150" s="89"/>
      <c r="AY150" s="89"/>
      <c r="AZ150" s="89"/>
      <c r="BA150" s="89"/>
      <c r="BB150" s="89"/>
      <c r="BC150" s="89"/>
      <c r="BD150" s="89"/>
      <c r="BE150" s="89"/>
      <c r="BF150" s="89"/>
      <c r="BG150" s="89"/>
      <c r="BH150" s="89"/>
      <c r="BI150" s="89"/>
      <c r="BJ150" s="89"/>
      <c r="BK150" s="89"/>
      <c r="BL150" s="89"/>
      <c r="BM150" s="89"/>
      <c r="BN150" s="89"/>
      <c r="BO150" s="89"/>
      <c r="BP150" s="89"/>
      <c r="BQ150" s="89"/>
      <c r="BR150" s="89"/>
      <c r="BS150" s="89"/>
      <c r="BT150" s="89"/>
      <c r="BU150" s="89"/>
      <c r="BV150" s="89"/>
      <c r="BW150" s="89"/>
      <c r="BX150" s="89"/>
      <c r="BY150" s="89"/>
      <c r="BZ150" s="89"/>
      <c r="CA150" s="89"/>
      <c r="CB150" s="89"/>
      <c r="CC150" s="89"/>
      <c r="CD150" s="89"/>
      <c r="CE150" s="89"/>
      <c r="CF150" s="89"/>
      <c r="CG150" s="89"/>
      <c r="CH150" s="89"/>
      <c r="CI150" s="89"/>
      <c r="CJ150" s="89"/>
      <c r="CK150" s="89"/>
      <c r="CL150" s="89"/>
      <c r="CM150" s="89"/>
      <c r="CN150" s="89"/>
      <c r="CO150" s="89"/>
      <c r="CP150" s="89"/>
      <c r="CQ150" s="89"/>
      <c r="CR150" s="89"/>
      <c r="CS150" s="89"/>
      <c r="CT150" s="89"/>
      <c r="CU150" s="89"/>
      <c r="CV150" s="89"/>
      <c r="CW150" s="89"/>
      <c r="CX150" s="89"/>
      <c r="CY150" s="89"/>
      <c r="CZ150" s="89"/>
      <c r="DA150" s="89"/>
      <c r="DB150" s="89"/>
      <c r="DC150" s="89"/>
      <c r="DD150" s="89"/>
      <c r="DE150" s="89"/>
      <c r="DF150" s="89"/>
      <c r="DG150" s="89"/>
      <c r="DH150" s="89"/>
      <c r="DI150" s="89"/>
      <c r="DJ150" s="89"/>
      <c r="DK150" s="89"/>
      <c r="DL150" s="89"/>
      <c r="DM150" s="89"/>
      <c r="DN150" s="89"/>
      <c r="DO150" s="89"/>
      <c r="DP150" s="89"/>
      <c r="DQ150" s="89"/>
      <c r="DR150" s="89"/>
      <c r="DS150" s="89"/>
      <c r="DT150" s="89"/>
      <c r="DU150" s="89"/>
      <c r="DV150" s="89"/>
      <c r="DW150" s="89"/>
      <c r="DX150" s="89"/>
      <c r="DY150" s="89"/>
      <c r="DZ150" s="89"/>
      <c r="EA150" s="89"/>
      <c r="EB150" s="89"/>
      <c r="EC150" s="89"/>
      <c r="ED150" s="89"/>
      <c r="EE150" s="89"/>
      <c r="EF150" s="89"/>
      <c r="EG150" s="89"/>
      <c r="EH150" s="89"/>
      <c r="EI150" s="89"/>
      <c r="EJ150" s="89"/>
      <c r="EK150" s="89"/>
      <c r="EL150" s="89"/>
      <c r="EM150" s="89"/>
      <c r="EN150" s="89"/>
      <c r="EO150" s="89"/>
      <c r="EP150" s="89"/>
      <c r="EQ150" s="89"/>
      <c r="ER150" s="89"/>
      <c r="ES150" s="89"/>
      <c r="ET150" s="89"/>
      <c r="EU150" s="89"/>
      <c r="EV150" s="89"/>
      <c r="EW150" s="89"/>
      <c r="EX150" s="89"/>
      <c r="EY150" s="89"/>
      <c r="EZ150" s="178"/>
      <c r="FA150" s="89"/>
      <c r="FB150" s="89"/>
      <c r="FC150" s="89"/>
      <c r="FD150" s="89"/>
      <c r="FE150" s="89"/>
      <c r="FF150" s="89"/>
      <c r="FG150" s="89"/>
      <c r="FH150" s="89"/>
      <c r="FI150" s="89"/>
      <c r="FJ150" s="89"/>
      <c r="FK150" s="89"/>
      <c r="FL150" s="89"/>
      <c r="FM150" s="89"/>
      <c r="FN150" s="89"/>
      <c r="FO150" s="89"/>
      <c r="FP150" s="89"/>
      <c r="FQ150" s="89"/>
      <c r="FR150" s="89"/>
      <c r="FS150" s="89"/>
      <c r="FT150" s="89"/>
      <c r="FU150" s="89"/>
      <c r="FV150" s="89"/>
      <c r="FW150" s="89"/>
      <c r="FX150" s="89"/>
      <c r="FY150" s="89"/>
      <c r="FZ150" s="89"/>
      <c r="GA150" s="89"/>
      <c r="GB150" s="89"/>
      <c r="GC150" s="89"/>
      <c r="GD150" s="89"/>
      <c r="GE150" s="89"/>
      <c r="GF150" s="146"/>
      <c r="GG150" s="93"/>
      <c r="GH150" s="93"/>
      <c r="GI150" s="93"/>
      <c r="GJ150" s="93"/>
      <c r="GK150" s="146"/>
      <c r="GL150" s="93"/>
      <c r="GM150" s="93"/>
      <c r="GN150" s="93"/>
      <c r="GO150" s="93"/>
      <c r="GP150" s="146"/>
      <c r="GQ150" s="89"/>
      <c r="GR150" s="89"/>
      <c r="GS150" s="93"/>
      <c r="GT150" s="146"/>
      <c r="GU150" s="89"/>
      <c r="GV150" s="89"/>
      <c r="GW150" s="93"/>
      <c r="GX150" s="146"/>
      <c r="GY150" s="89"/>
      <c r="GZ150" s="89"/>
      <c r="HA150" s="89"/>
      <c r="HB150" s="89"/>
      <c r="HC150" s="146"/>
      <c r="HD150" s="89"/>
      <c r="HE150" s="89"/>
      <c r="HF150" s="146"/>
      <c r="HG150" s="89"/>
      <c r="HH150" s="89"/>
      <c r="HI150" s="89"/>
      <c r="HJ150" s="89"/>
      <c r="HK150" s="89"/>
      <c r="HL150" s="89"/>
      <c r="HM150" s="89"/>
      <c r="HN150" s="89"/>
      <c r="HO150" s="89"/>
      <c r="HP150" s="89"/>
      <c r="HQ150" s="89"/>
      <c r="HR150" s="89"/>
      <c r="HS150" s="89"/>
      <c r="HT150" s="89"/>
      <c r="HU150" s="89"/>
      <c r="HV150" s="89"/>
      <c r="HW150" s="89"/>
      <c r="HX150" s="89"/>
      <c r="HY150" s="89"/>
      <c r="HZ150" s="89"/>
      <c r="IA150" s="89"/>
      <c r="IB150" s="89"/>
      <c r="IC150" s="89"/>
      <c r="ID150" s="89"/>
      <c r="IE150" s="89"/>
      <c r="IF150" s="89"/>
      <c r="IG150" s="89"/>
      <c r="IH150" s="89"/>
      <c r="II150" s="89"/>
      <c r="IJ150" s="89"/>
      <c r="IK150" s="89"/>
      <c r="IL150" s="89"/>
      <c r="IM150" s="89"/>
      <c r="IN150" s="89"/>
      <c r="IO150" s="89"/>
      <c r="IP150" s="89"/>
    </row>
    <row r="151" spans="1:250" s="94" customFormat="1" ht="14.25" customHeight="1">
      <c r="A151" s="196"/>
      <c r="B151" s="557" t="s">
        <v>752</v>
      </c>
      <c r="C151" s="557"/>
      <c r="D151" s="557"/>
      <c r="E151" s="557"/>
      <c r="F151" s="557"/>
      <c r="G151" s="557"/>
      <c r="H151" s="557"/>
      <c r="I151" s="557"/>
      <c r="J151" s="557"/>
      <c r="K151" s="557"/>
      <c r="L151" s="557"/>
      <c r="M151" s="557"/>
      <c r="N151" s="557"/>
      <c r="O151" s="197"/>
      <c r="P151" s="197"/>
      <c r="Q151" s="557" t="s">
        <v>753</v>
      </c>
      <c r="R151" s="557"/>
      <c r="S151" s="557"/>
      <c r="T151" s="557"/>
      <c r="U151" s="557"/>
      <c r="V151" s="557"/>
      <c r="W151" s="557"/>
      <c r="X151" s="557"/>
      <c r="Y151" s="557"/>
      <c r="Z151" s="557"/>
      <c r="AA151" s="187"/>
      <c r="AB151" s="557" t="s">
        <v>754</v>
      </c>
      <c r="AC151" s="557"/>
      <c r="AD151" s="557"/>
      <c r="AE151" s="195"/>
      <c r="AF151" s="89"/>
      <c r="AG151" s="89"/>
      <c r="AH151" s="89"/>
      <c r="AI151" s="89"/>
      <c r="AJ151" s="89"/>
      <c r="AK151" s="89"/>
      <c r="AL151" s="89"/>
      <c r="AM151" s="89"/>
      <c r="AN151" s="89"/>
      <c r="AO151" s="89"/>
      <c r="AP151" s="89"/>
      <c r="AQ151" s="89"/>
      <c r="AR151" s="89"/>
      <c r="AS151" s="89"/>
      <c r="AT151" s="89"/>
      <c r="AU151" s="89"/>
      <c r="AV151" s="89"/>
      <c r="AW151" s="89"/>
      <c r="AX151" s="89"/>
      <c r="AY151" s="89"/>
      <c r="AZ151" s="89"/>
      <c r="BA151" s="89"/>
      <c r="BB151" s="89"/>
      <c r="BC151" s="89"/>
      <c r="BD151" s="89"/>
      <c r="BE151" s="89"/>
      <c r="BF151" s="89"/>
      <c r="BG151" s="89"/>
      <c r="BH151" s="89"/>
      <c r="BI151" s="89"/>
      <c r="BJ151" s="89"/>
      <c r="BK151" s="89"/>
      <c r="BL151" s="89"/>
      <c r="BM151" s="89"/>
      <c r="BN151" s="89"/>
      <c r="BO151" s="89"/>
      <c r="BP151" s="89"/>
      <c r="BQ151" s="89"/>
      <c r="BR151" s="89"/>
      <c r="BS151" s="89"/>
      <c r="BT151" s="89"/>
      <c r="BU151" s="89"/>
      <c r="BV151" s="89"/>
      <c r="BW151" s="89"/>
      <c r="BX151" s="89"/>
      <c r="BY151" s="89"/>
      <c r="BZ151" s="89"/>
      <c r="CA151" s="89"/>
      <c r="CB151" s="89"/>
      <c r="CC151" s="89"/>
      <c r="CD151" s="89"/>
      <c r="CE151" s="89"/>
      <c r="CF151" s="89"/>
      <c r="CG151" s="89"/>
      <c r="CH151" s="89"/>
      <c r="CI151" s="89"/>
      <c r="CJ151" s="89"/>
      <c r="CK151" s="89"/>
      <c r="CL151" s="89"/>
      <c r="CM151" s="89"/>
      <c r="CN151" s="89"/>
      <c r="CO151" s="89"/>
      <c r="CP151" s="89"/>
      <c r="CQ151" s="89"/>
      <c r="CR151" s="89"/>
      <c r="CS151" s="89"/>
      <c r="CT151" s="89"/>
      <c r="CU151" s="89"/>
      <c r="CV151" s="89"/>
      <c r="CW151" s="89"/>
      <c r="CX151" s="89"/>
      <c r="CY151" s="89"/>
      <c r="CZ151" s="89"/>
      <c r="DA151" s="89"/>
      <c r="DB151" s="89"/>
      <c r="DC151" s="89"/>
      <c r="DD151" s="89"/>
      <c r="DE151" s="89"/>
      <c r="DF151" s="89"/>
      <c r="DG151" s="89"/>
      <c r="DH151" s="89"/>
      <c r="DI151" s="89"/>
      <c r="DJ151" s="89"/>
      <c r="DK151" s="89"/>
      <c r="DL151" s="89"/>
      <c r="DM151" s="89"/>
      <c r="DN151" s="89"/>
      <c r="DO151" s="89"/>
      <c r="DP151" s="89"/>
      <c r="DQ151" s="89"/>
      <c r="DR151" s="89"/>
      <c r="DS151" s="89"/>
      <c r="DT151" s="89"/>
      <c r="DU151" s="89"/>
      <c r="DV151" s="89"/>
      <c r="DW151" s="89"/>
      <c r="DX151" s="89"/>
      <c r="DY151" s="89"/>
      <c r="DZ151" s="89"/>
      <c r="EA151" s="89"/>
      <c r="EB151" s="89"/>
      <c r="EC151" s="89"/>
      <c r="ED151" s="89"/>
      <c r="EE151" s="89"/>
      <c r="EF151" s="89"/>
      <c r="EG151" s="89"/>
      <c r="EH151" s="89"/>
      <c r="EI151" s="89"/>
      <c r="EJ151" s="89"/>
      <c r="EK151" s="89"/>
      <c r="EL151" s="89"/>
      <c r="EM151" s="89"/>
      <c r="EN151" s="89"/>
      <c r="EO151" s="89"/>
      <c r="EP151" s="89"/>
      <c r="EQ151" s="89"/>
      <c r="ER151" s="89"/>
      <c r="ES151" s="89"/>
      <c r="ET151" s="89"/>
      <c r="EU151" s="89"/>
      <c r="EV151" s="89"/>
      <c r="EW151" s="89"/>
      <c r="EX151" s="89"/>
      <c r="EY151" s="89"/>
      <c r="EZ151" s="89"/>
      <c r="FA151" s="89"/>
      <c r="FB151" s="89"/>
      <c r="FC151" s="89"/>
      <c r="FD151" s="89"/>
      <c r="FE151" s="89"/>
      <c r="FF151" s="89"/>
      <c r="FG151" s="89"/>
      <c r="FH151" s="89"/>
      <c r="FI151" s="89"/>
      <c r="FJ151" s="89"/>
      <c r="FK151" s="89"/>
      <c r="FL151" s="89"/>
      <c r="FM151" s="89"/>
      <c r="FN151" s="89"/>
      <c r="FO151" s="89"/>
      <c r="FP151" s="89"/>
      <c r="FQ151" s="89"/>
      <c r="FR151" s="89"/>
      <c r="FS151" s="89"/>
      <c r="FT151" s="89"/>
      <c r="FU151" s="89"/>
      <c r="FV151" s="89"/>
      <c r="FW151" s="89"/>
      <c r="FX151" s="89"/>
      <c r="FY151" s="89"/>
      <c r="FZ151" s="89"/>
      <c r="GA151" s="89"/>
      <c r="GB151" s="89"/>
      <c r="GC151" s="89"/>
      <c r="GD151" s="89"/>
      <c r="GE151" s="89"/>
      <c r="GF151" s="146" t="s">
        <v>755</v>
      </c>
      <c r="GG151" s="93"/>
      <c r="GH151" s="93"/>
      <c r="GI151" s="93"/>
      <c r="GJ151" s="93" t="s">
        <v>244</v>
      </c>
      <c r="GK151" s="89"/>
      <c r="GL151" s="93"/>
      <c r="GM151" s="93"/>
      <c r="GN151" s="93" t="s">
        <v>244</v>
      </c>
      <c r="GO151" s="93"/>
      <c r="GP151" s="146" t="s">
        <v>756</v>
      </c>
      <c r="GQ151" s="89"/>
      <c r="GR151" s="89"/>
      <c r="GS151" s="93" t="s">
        <v>244</v>
      </c>
      <c r="GT151" s="89"/>
      <c r="GU151" s="89"/>
      <c r="GV151" s="89"/>
      <c r="GW151" s="93" t="s">
        <v>244</v>
      </c>
      <c r="GX151" s="146" t="s">
        <v>757</v>
      </c>
      <c r="GY151" s="89"/>
      <c r="GZ151" s="89"/>
      <c r="HA151" s="89"/>
      <c r="HB151" s="89" t="s">
        <v>244</v>
      </c>
      <c r="HC151" s="146" t="s">
        <v>758</v>
      </c>
      <c r="HD151" s="89"/>
      <c r="HE151" s="89">
        <v>8</v>
      </c>
      <c r="HF151" s="146" t="s">
        <v>759</v>
      </c>
      <c r="HG151" s="89"/>
      <c r="HH151" s="89"/>
      <c r="HI151" s="89"/>
      <c r="HJ151" s="89"/>
      <c r="HK151" s="89"/>
      <c r="HL151" s="89"/>
      <c r="HM151" s="89"/>
      <c r="HN151" s="89"/>
      <c r="HO151" s="89"/>
      <c r="HP151" s="89"/>
      <c r="HQ151" s="89"/>
      <c r="HR151" s="89"/>
      <c r="HS151" s="89"/>
      <c r="HT151" s="89"/>
      <c r="HU151" s="89"/>
      <c r="HV151" s="89"/>
      <c r="HW151" s="89"/>
      <c r="HX151" s="89"/>
      <c r="HY151" s="89"/>
      <c r="HZ151" s="89"/>
      <c r="IA151" s="89"/>
      <c r="IB151" s="89"/>
      <c r="IC151" s="89"/>
      <c r="ID151" s="89"/>
      <c r="IE151" s="89"/>
      <c r="IF151" s="89"/>
      <c r="IG151" s="89"/>
      <c r="IH151" s="89"/>
      <c r="II151" s="89"/>
      <c r="IJ151" s="89"/>
      <c r="IK151" s="89"/>
      <c r="IL151" s="89"/>
      <c r="IM151" s="89"/>
      <c r="IN151" s="89"/>
      <c r="IO151" s="89"/>
      <c r="IP151" s="89"/>
    </row>
    <row r="152" spans="1:250" s="94" customFormat="1" ht="48" customHeight="1">
      <c r="A152" s="193"/>
      <c r="B152" s="197"/>
      <c r="C152" s="197"/>
      <c r="D152" s="197"/>
      <c r="E152" s="197"/>
      <c r="F152" s="197"/>
      <c r="G152" s="197"/>
      <c r="H152" s="197"/>
      <c r="I152" s="197"/>
      <c r="J152" s="197"/>
      <c r="K152" s="197"/>
      <c r="L152" s="197"/>
      <c r="M152" s="197"/>
      <c r="N152" s="197"/>
      <c r="O152" s="197"/>
      <c r="P152" s="197"/>
      <c r="Q152" s="197"/>
      <c r="R152" s="197"/>
      <c r="S152" s="606"/>
      <c r="T152" s="418"/>
      <c r="U152" s="418"/>
      <c r="V152" s="418"/>
      <c r="W152" s="418"/>
      <c r="X152" s="418"/>
      <c r="Y152" s="418"/>
      <c r="Z152" s="197"/>
      <c r="AA152" s="197"/>
      <c r="AB152" s="557"/>
      <c r="AC152" s="557"/>
      <c r="AD152" s="557"/>
      <c r="AE152" s="371"/>
      <c r="AF152" s="89"/>
      <c r="AG152" s="89"/>
      <c r="AH152" s="89"/>
      <c r="AI152" s="89"/>
      <c r="AJ152" s="89"/>
      <c r="AK152" s="89"/>
      <c r="AL152" s="89"/>
      <c r="AM152" s="89"/>
      <c r="AN152" s="89"/>
      <c r="AO152" s="89"/>
      <c r="AP152" s="89"/>
      <c r="AQ152" s="89"/>
      <c r="AR152" s="89"/>
      <c r="AS152" s="89"/>
      <c r="AT152" s="89"/>
      <c r="AU152" s="89"/>
      <c r="AV152" s="89"/>
      <c r="AW152" s="89"/>
      <c r="AX152" s="89"/>
      <c r="AY152" s="89"/>
      <c r="AZ152" s="89"/>
      <c r="BA152" s="89"/>
      <c r="BB152" s="89"/>
      <c r="BC152" s="89"/>
      <c r="BD152" s="89"/>
      <c r="BE152" s="89"/>
      <c r="BF152" s="89"/>
      <c r="BG152" s="89"/>
      <c r="BH152" s="89"/>
      <c r="BI152" s="89"/>
      <c r="BJ152" s="89"/>
      <c r="BK152" s="89"/>
      <c r="BL152" s="89"/>
      <c r="BM152" s="89"/>
      <c r="BN152" s="89"/>
      <c r="BO152" s="89"/>
      <c r="BP152" s="89"/>
      <c r="BQ152" s="89"/>
      <c r="BR152" s="89"/>
      <c r="BS152" s="89"/>
      <c r="BT152" s="89"/>
      <c r="BU152" s="89"/>
      <c r="BV152" s="89"/>
      <c r="BW152" s="89"/>
      <c r="BX152" s="89"/>
      <c r="BY152" s="89"/>
      <c r="BZ152" s="89"/>
      <c r="CA152" s="89"/>
      <c r="CB152" s="89"/>
      <c r="CC152" s="89"/>
      <c r="CD152" s="89"/>
      <c r="CE152" s="89"/>
      <c r="CF152" s="89"/>
      <c r="CG152" s="89"/>
      <c r="CH152" s="89"/>
      <c r="CI152" s="89"/>
      <c r="CJ152" s="89"/>
      <c r="CK152" s="89"/>
      <c r="CL152" s="89"/>
      <c r="CM152" s="89"/>
      <c r="CN152" s="89"/>
      <c r="CO152" s="89"/>
      <c r="CP152" s="89"/>
      <c r="CQ152" s="89"/>
      <c r="CR152" s="89"/>
      <c r="CS152" s="89"/>
      <c r="CT152" s="89"/>
      <c r="CU152" s="89"/>
      <c r="CV152" s="89"/>
      <c r="CW152" s="89"/>
      <c r="CX152" s="89"/>
      <c r="CY152" s="89"/>
      <c r="CZ152" s="89"/>
      <c r="DA152" s="89"/>
      <c r="DB152" s="89"/>
      <c r="DC152" s="89"/>
      <c r="DD152" s="89"/>
      <c r="DE152" s="89"/>
      <c r="DF152" s="89"/>
      <c r="DG152" s="89"/>
      <c r="DH152" s="89"/>
      <c r="DI152" s="89"/>
      <c r="DJ152" s="89"/>
      <c r="DK152" s="89"/>
      <c r="DL152" s="89"/>
      <c r="DM152" s="89"/>
      <c r="DN152" s="89"/>
      <c r="DO152" s="89"/>
      <c r="DP152" s="89"/>
      <c r="DQ152" s="89"/>
      <c r="DR152" s="89"/>
      <c r="DS152" s="89"/>
      <c r="DT152" s="89"/>
      <c r="DU152" s="89"/>
      <c r="DV152" s="89"/>
      <c r="DW152" s="89"/>
      <c r="DX152" s="89"/>
      <c r="DY152" s="89"/>
      <c r="DZ152" s="89"/>
      <c r="EA152" s="89"/>
      <c r="EB152" s="89"/>
      <c r="EC152" s="89"/>
      <c r="ED152" s="89"/>
      <c r="EE152" s="89"/>
      <c r="EF152" s="89"/>
      <c r="EG152" s="89"/>
      <c r="EH152" s="89"/>
      <c r="EI152" s="89"/>
      <c r="EJ152" s="89"/>
      <c r="EK152" s="89"/>
      <c r="EL152" s="89"/>
      <c r="EM152" s="89"/>
      <c r="EN152" s="89"/>
      <c r="EO152" s="89"/>
      <c r="EP152" s="89"/>
      <c r="EQ152" s="89"/>
      <c r="ER152" s="89"/>
      <c r="ES152" s="89"/>
      <c r="ET152" s="89"/>
      <c r="EU152" s="89"/>
      <c r="EV152" s="89"/>
      <c r="EW152" s="89"/>
      <c r="EX152" s="89"/>
      <c r="EY152" s="89"/>
      <c r="EZ152" s="179"/>
      <c r="FA152" s="89"/>
      <c r="FB152" s="89"/>
      <c r="FC152" s="89"/>
      <c r="FD152" s="89"/>
      <c r="FE152" s="89"/>
      <c r="FF152" s="89"/>
      <c r="FG152" s="89"/>
      <c r="FH152" s="89"/>
      <c r="FI152" s="89"/>
      <c r="FJ152" s="89"/>
      <c r="FK152" s="89"/>
      <c r="FL152" s="89"/>
      <c r="FM152" s="89"/>
      <c r="FN152" s="89"/>
      <c r="FO152" s="89"/>
      <c r="FP152" s="89"/>
      <c r="FQ152" s="89"/>
      <c r="FR152" s="89"/>
      <c r="FS152" s="89"/>
      <c r="FT152" s="89"/>
      <c r="FU152" s="89"/>
      <c r="FV152" s="89"/>
      <c r="FW152" s="89"/>
      <c r="FX152" s="89"/>
      <c r="FY152" s="89"/>
      <c r="FZ152" s="89"/>
      <c r="GA152" s="89"/>
      <c r="GB152" s="89"/>
      <c r="GC152" s="89"/>
      <c r="GD152" s="89"/>
      <c r="GE152" s="89"/>
      <c r="GF152" s="89"/>
      <c r="GG152" s="93"/>
      <c r="GH152" s="93"/>
      <c r="GI152" s="93"/>
      <c r="GJ152" s="93" t="s">
        <v>244</v>
      </c>
      <c r="GK152" s="146" t="s">
        <v>760</v>
      </c>
      <c r="GL152" s="93"/>
      <c r="GM152" s="93"/>
      <c r="GN152" s="93" t="s">
        <v>244</v>
      </c>
      <c r="GO152" s="93"/>
      <c r="GP152" s="146" t="s">
        <v>761</v>
      </c>
      <c r="GQ152" s="89"/>
      <c r="GR152" s="89"/>
      <c r="GS152" s="93">
        <v>180</v>
      </c>
      <c r="GT152" s="146" t="s">
        <v>762</v>
      </c>
      <c r="GU152" s="89"/>
      <c r="GV152" s="89"/>
      <c r="GW152" s="93" t="s">
        <v>244</v>
      </c>
      <c r="GX152" s="146" t="s">
        <v>763</v>
      </c>
      <c r="GY152" s="89"/>
      <c r="GZ152" s="89"/>
      <c r="HA152" s="89"/>
      <c r="HB152" s="89" t="s">
        <v>244</v>
      </c>
      <c r="HC152" s="146" t="s">
        <v>764</v>
      </c>
      <c r="HD152" s="89"/>
      <c r="HE152" s="89">
        <v>9</v>
      </c>
      <c r="HF152" s="146" t="s">
        <v>765</v>
      </c>
      <c r="HG152" s="89"/>
      <c r="HH152" s="89"/>
      <c r="HI152" s="89"/>
      <c r="HJ152" s="89"/>
      <c r="HK152" s="89"/>
      <c r="HL152" s="89"/>
      <c r="HM152" s="89"/>
      <c r="HN152" s="89"/>
      <c r="HO152" s="89"/>
      <c r="HP152" s="89"/>
      <c r="HQ152" s="89"/>
      <c r="HR152" s="89"/>
      <c r="HS152" s="89"/>
      <c r="HT152" s="89"/>
      <c r="HU152" s="89"/>
      <c r="HV152" s="89"/>
      <c r="HW152" s="89"/>
      <c r="HX152" s="89"/>
      <c r="HY152" s="89"/>
      <c r="HZ152" s="89"/>
      <c r="IA152" s="89"/>
      <c r="IB152" s="89"/>
      <c r="IC152" s="89"/>
      <c r="ID152" s="89"/>
      <c r="IE152" s="89"/>
      <c r="IF152" s="89"/>
      <c r="IG152" s="89"/>
      <c r="IH152" s="89"/>
      <c r="II152" s="89"/>
      <c r="IJ152" s="89"/>
      <c r="IK152" s="89"/>
      <c r="IL152" s="89"/>
      <c r="IM152" s="89"/>
      <c r="IN152" s="89"/>
      <c r="IO152" s="89"/>
      <c r="IP152" s="89"/>
    </row>
    <row r="153" spans="1:250" s="94" customFormat="1" ht="30.75" customHeight="1">
      <c r="A153" s="193"/>
      <c r="B153" s="557" t="s">
        <v>766</v>
      </c>
      <c r="C153" s="557"/>
      <c r="D153" s="557"/>
      <c r="E153" s="557"/>
      <c r="F153" s="557"/>
      <c r="G153" s="557"/>
      <c r="H153" s="557"/>
      <c r="I153" s="557"/>
      <c r="J153" s="557"/>
      <c r="K153" s="557"/>
      <c r="L153" s="557"/>
      <c r="M153" s="557"/>
      <c r="N153" s="557"/>
      <c r="O153" s="197"/>
      <c r="P153" s="197"/>
      <c r="Q153" s="557" t="s">
        <v>766</v>
      </c>
      <c r="R153" s="557"/>
      <c r="S153" s="557"/>
      <c r="T153" s="557"/>
      <c r="U153" s="557"/>
      <c r="V153" s="557"/>
      <c r="W153" s="557"/>
      <c r="X153" s="557"/>
      <c r="Y153" s="557"/>
      <c r="Z153" s="557"/>
      <c r="AA153" s="187"/>
      <c r="AB153" s="557" t="s">
        <v>766</v>
      </c>
      <c r="AC153" s="557"/>
      <c r="AD153" s="557"/>
      <c r="AE153" s="371"/>
      <c r="AF153" s="89"/>
      <c r="AG153" s="89"/>
      <c r="AH153" s="89"/>
      <c r="AI153" s="89"/>
      <c r="AJ153" s="89"/>
      <c r="AK153" s="89"/>
      <c r="AL153" s="89"/>
      <c r="AM153" s="89"/>
      <c r="AN153" s="89"/>
      <c r="AO153" s="89"/>
      <c r="AP153" s="89"/>
      <c r="AQ153" s="89"/>
      <c r="AR153" s="89"/>
      <c r="AS153" s="89"/>
      <c r="AT153" s="89"/>
      <c r="AU153" s="89"/>
      <c r="AV153" s="89"/>
      <c r="AW153" s="89"/>
      <c r="AX153" s="89"/>
      <c r="AY153" s="89"/>
      <c r="AZ153" s="89"/>
      <c r="BA153" s="89"/>
      <c r="BB153" s="89"/>
      <c r="BC153" s="89"/>
      <c r="BD153" s="89"/>
      <c r="BE153" s="89"/>
      <c r="BF153" s="89"/>
      <c r="BG153" s="89"/>
      <c r="BH153" s="89"/>
      <c r="BI153" s="89"/>
      <c r="BJ153" s="89"/>
      <c r="BK153" s="89"/>
      <c r="BL153" s="89"/>
      <c r="BM153" s="89"/>
      <c r="BN153" s="89"/>
      <c r="BO153" s="89"/>
      <c r="BP153" s="89"/>
      <c r="BQ153" s="89"/>
      <c r="BR153" s="89"/>
      <c r="BS153" s="89"/>
      <c r="BT153" s="89"/>
      <c r="BU153" s="89"/>
      <c r="BV153" s="89"/>
      <c r="BW153" s="89"/>
      <c r="BX153" s="89"/>
      <c r="BY153" s="89"/>
      <c r="BZ153" s="89"/>
      <c r="CA153" s="89"/>
      <c r="CB153" s="89"/>
      <c r="CC153" s="89"/>
      <c r="CD153" s="89"/>
      <c r="CE153" s="89"/>
      <c r="CF153" s="89"/>
      <c r="CG153" s="89"/>
      <c r="CH153" s="89"/>
      <c r="CI153" s="89"/>
      <c r="CJ153" s="89"/>
      <c r="CK153" s="89"/>
      <c r="CL153" s="89"/>
      <c r="CM153" s="89"/>
      <c r="CN153" s="89"/>
      <c r="CO153" s="89"/>
      <c r="CP153" s="89"/>
      <c r="CQ153" s="89"/>
      <c r="CR153" s="89"/>
      <c r="CS153" s="89"/>
      <c r="CT153" s="89"/>
      <c r="CU153" s="89"/>
      <c r="CV153" s="89"/>
      <c r="CW153" s="89"/>
      <c r="CX153" s="89"/>
      <c r="CY153" s="89"/>
      <c r="CZ153" s="89"/>
      <c r="DA153" s="89"/>
      <c r="DB153" s="89"/>
      <c r="DC153" s="89"/>
      <c r="DD153" s="89"/>
      <c r="DE153" s="89"/>
      <c r="DF153" s="89"/>
      <c r="DG153" s="89"/>
      <c r="DH153" s="89"/>
      <c r="DI153" s="89"/>
      <c r="DJ153" s="89"/>
      <c r="DK153" s="89"/>
      <c r="DL153" s="89"/>
      <c r="DM153" s="89"/>
      <c r="DN153" s="89"/>
      <c r="DO153" s="89"/>
      <c r="DP153" s="89"/>
      <c r="DQ153" s="89"/>
      <c r="DR153" s="89"/>
      <c r="DS153" s="89"/>
      <c r="DT153" s="89"/>
      <c r="DU153" s="89"/>
      <c r="DV153" s="89"/>
      <c r="DW153" s="89"/>
      <c r="DX153" s="89"/>
      <c r="DY153" s="89"/>
      <c r="DZ153" s="89"/>
      <c r="EA153" s="89"/>
      <c r="EB153" s="89"/>
      <c r="EC153" s="89"/>
      <c r="ED153" s="89"/>
      <c r="EE153" s="89"/>
      <c r="EF153" s="89"/>
      <c r="EG153" s="89"/>
      <c r="EH153" s="89"/>
      <c r="EI153" s="89"/>
      <c r="EJ153" s="89"/>
      <c r="EK153" s="89"/>
      <c r="EL153" s="89"/>
      <c r="EM153" s="89"/>
      <c r="EN153" s="89"/>
      <c r="EO153" s="89"/>
      <c r="EP153" s="89"/>
      <c r="EQ153" s="89"/>
      <c r="ER153" s="89"/>
      <c r="ES153" s="89"/>
      <c r="ET153" s="89"/>
      <c r="EU153" s="89"/>
      <c r="EV153" s="89"/>
      <c r="EW153" s="89"/>
      <c r="EX153" s="89"/>
      <c r="EY153" s="89"/>
      <c r="EZ153" s="179"/>
      <c r="FA153" s="89"/>
      <c r="FB153" s="89"/>
      <c r="FC153" s="89"/>
      <c r="FD153" s="89"/>
      <c r="FE153" s="89"/>
      <c r="FF153" s="89"/>
      <c r="FG153" s="89"/>
      <c r="FH153" s="89"/>
      <c r="FI153" s="89"/>
      <c r="FJ153" s="89"/>
      <c r="FK153" s="89"/>
      <c r="FL153" s="89"/>
      <c r="FM153" s="89"/>
      <c r="FN153" s="89"/>
      <c r="FO153" s="89"/>
      <c r="FP153" s="89"/>
      <c r="FQ153" s="89"/>
      <c r="FR153" s="89"/>
      <c r="FS153" s="89"/>
      <c r="FT153" s="89"/>
      <c r="FU153" s="89"/>
      <c r="FV153" s="89"/>
      <c r="FW153" s="89"/>
      <c r="FX153" s="89"/>
      <c r="FY153" s="89"/>
      <c r="FZ153" s="89"/>
      <c r="GA153" s="89"/>
      <c r="GB153" s="89"/>
      <c r="GC153" s="89"/>
      <c r="GD153" s="89"/>
      <c r="GE153" s="89"/>
      <c r="GF153" s="146" t="s">
        <v>767</v>
      </c>
      <c r="GG153" s="93"/>
      <c r="GH153" s="93"/>
      <c r="GI153" s="93"/>
      <c r="GJ153" s="93" t="s">
        <v>244</v>
      </c>
      <c r="GK153" s="146" t="s">
        <v>768</v>
      </c>
      <c r="GL153" s="93"/>
      <c r="GM153" s="93"/>
      <c r="GN153" s="93" t="s">
        <v>244</v>
      </c>
      <c r="GO153" s="93"/>
      <c r="GP153" s="89"/>
      <c r="GQ153" s="89"/>
      <c r="GR153" s="89"/>
      <c r="GS153" s="93">
        <v>1</v>
      </c>
      <c r="GT153" s="146" t="s">
        <v>769</v>
      </c>
      <c r="GU153" s="89"/>
      <c r="GV153" s="89"/>
      <c r="GW153" s="93" t="s">
        <v>244</v>
      </c>
      <c r="GX153" s="89"/>
      <c r="GY153" s="89"/>
      <c r="GZ153" s="89"/>
      <c r="HA153" s="89"/>
      <c r="HB153" s="89" t="s">
        <v>244</v>
      </c>
      <c r="HC153" s="89"/>
      <c r="HD153" s="89"/>
      <c r="HE153" s="89">
        <v>10</v>
      </c>
      <c r="HF153" s="146" t="s">
        <v>770</v>
      </c>
      <c r="HG153" s="89"/>
      <c r="HH153" s="89"/>
      <c r="HI153" s="89"/>
      <c r="HJ153" s="89"/>
      <c r="HK153" s="89"/>
      <c r="HL153" s="89"/>
      <c r="HM153" s="89"/>
      <c r="HN153" s="89"/>
      <c r="HO153" s="89"/>
      <c r="HP153" s="89"/>
      <c r="HQ153" s="89"/>
      <c r="HR153" s="89"/>
      <c r="HS153" s="89"/>
      <c r="HT153" s="89"/>
      <c r="HU153" s="89"/>
      <c r="HV153" s="89"/>
      <c r="HW153" s="89"/>
      <c r="HX153" s="89"/>
      <c r="HY153" s="89"/>
      <c r="HZ153" s="89"/>
      <c r="IA153" s="89"/>
      <c r="IB153" s="89"/>
      <c r="IC153" s="89"/>
      <c r="ID153" s="89"/>
      <c r="IE153" s="89"/>
      <c r="IF153" s="89"/>
      <c r="IG153" s="89"/>
      <c r="IH153" s="89"/>
      <c r="II153" s="89"/>
      <c r="IJ153" s="89"/>
      <c r="IK153" s="89"/>
      <c r="IL153" s="89"/>
      <c r="IM153" s="89"/>
      <c r="IN153" s="89"/>
      <c r="IO153" s="89"/>
      <c r="IP153" s="89"/>
    </row>
    <row r="154" spans="1:250" ht="9.9499999999999993" customHeight="1">
      <c r="A154" s="50"/>
      <c r="B154" s="60"/>
      <c r="C154" s="42"/>
      <c r="D154" s="42"/>
      <c r="E154" s="42"/>
      <c r="F154" s="42"/>
      <c r="G154" s="42"/>
      <c r="H154" s="42"/>
      <c r="I154" s="42"/>
      <c r="J154" s="42"/>
      <c r="K154" s="42"/>
      <c r="L154" s="43"/>
      <c r="M154" s="43"/>
      <c r="N154" s="43"/>
      <c r="O154" s="43"/>
      <c r="P154" s="43"/>
      <c r="Q154" s="43"/>
      <c r="R154" s="43"/>
      <c r="S154" s="60"/>
      <c r="T154" s="42"/>
      <c r="U154" s="42"/>
      <c r="V154" s="42"/>
      <c r="W154" s="42"/>
      <c r="X154" s="42"/>
      <c r="Y154" s="42"/>
      <c r="Z154" s="43"/>
      <c r="AA154" s="43"/>
      <c r="AB154" s="60"/>
      <c r="AC154" s="60"/>
      <c r="AD154" s="60"/>
      <c r="AE154" s="51"/>
      <c r="EZ154" s="80"/>
      <c r="GF154" s="77"/>
      <c r="GG154" s="76"/>
      <c r="GH154" s="76"/>
      <c r="GI154" s="76"/>
      <c r="GJ154" s="76"/>
      <c r="GK154" s="77"/>
      <c r="GL154" s="76"/>
      <c r="GM154" s="76"/>
      <c r="GN154" s="76"/>
      <c r="GO154" s="76"/>
      <c r="GS154" s="76"/>
      <c r="GT154" s="77"/>
      <c r="GW154" s="76"/>
      <c r="HF154" s="77"/>
      <c r="HH154" s="71"/>
      <c r="HI154" s="71"/>
      <c r="HJ154" s="71"/>
    </row>
    <row r="155" spans="1:250" ht="15.75" customHeight="1">
      <c r="A155" s="360" t="s">
        <v>1812</v>
      </c>
      <c r="B155" s="360"/>
      <c r="C155" s="360"/>
      <c r="D155" s="360"/>
      <c r="E155" s="360"/>
      <c r="F155" s="360"/>
      <c r="G155" s="360"/>
      <c r="H155" s="360"/>
      <c r="I155" s="360"/>
      <c r="J155" s="360"/>
      <c r="K155" s="360"/>
      <c r="L155" s="360"/>
      <c r="M155" s="360"/>
      <c r="N155" s="360"/>
      <c r="O155" s="360"/>
      <c r="P155" s="360"/>
      <c r="Q155" s="360"/>
      <c r="R155" s="360"/>
      <c r="S155" s="360"/>
      <c r="T155" s="360"/>
      <c r="U155" s="360"/>
      <c r="V155" s="360"/>
      <c r="W155" s="360"/>
      <c r="X155" s="360"/>
      <c r="Y155" s="360"/>
      <c r="Z155" s="360"/>
      <c r="AA155" s="360"/>
      <c r="AB155" s="360"/>
      <c r="AC155" s="360"/>
      <c r="AD155" s="360"/>
      <c r="AE155" s="360"/>
      <c r="EZ155" s="80"/>
      <c r="GF155" s="77" t="s">
        <v>771</v>
      </c>
      <c r="GG155" s="76"/>
      <c r="GH155" s="76"/>
      <c r="GI155" s="76"/>
      <c r="GJ155" s="76" t="s">
        <v>244</v>
      </c>
      <c r="GK155" s="77" t="s">
        <v>772</v>
      </c>
      <c r="GL155" s="76"/>
      <c r="GM155" s="76"/>
      <c r="GN155" s="76" t="s">
        <v>244</v>
      </c>
      <c r="GO155" s="76"/>
      <c r="GP155" s="77" t="s">
        <v>773</v>
      </c>
      <c r="GS155" s="76">
        <v>3</v>
      </c>
      <c r="GT155" s="77" t="s">
        <v>774</v>
      </c>
      <c r="GW155" s="76" t="s">
        <v>244</v>
      </c>
      <c r="GX155" s="77" t="s">
        <v>775</v>
      </c>
      <c r="HB155" s="86" t="s">
        <v>244</v>
      </c>
      <c r="HC155" s="77" t="s">
        <v>776</v>
      </c>
      <c r="HE155" s="86">
        <v>12</v>
      </c>
      <c r="HF155" s="77" t="s">
        <v>777</v>
      </c>
      <c r="HH155" s="71"/>
      <c r="HI155" s="71"/>
      <c r="HJ155" s="71"/>
    </row>
    <row r="156" spans="1:250" ht="31.5" customHeight="1">
      <c r="A156" s="607" t="s">
        <v>1813</v>
      </c>
      <c r="B156" s="607"/>
      <c r="C156" s="607"/>
      <c r="D156" s="607"/>
      <c r="E156" s="607"/>
      <c r="F156" s="607"/>
      <c r="G156" s="607"/>
      <c r="H156" s="607"/>
      <c r="I156" s="607"/>
      <c r="J156" s="607"/>
      <c r="K156" s="607"/>
      <c r="L156" s="607"/>
      <c r="M156" s="607"/>
      <c r="N156" s="607"/>
      <c r="O156" s="607"/>
      <c r="P156" s="607"/>
      <c r="Q156" s="607"/>
      <c r="R156" s="607" t="s">
        <v>1814</v>
      </c>
      <c r="S156" s="607"/>
      <c r="T156" s="607"/>
      <c r="U156" s="607"/>
      <c r="V156" s="607"/>
      <c r="W156" s="607"/>
      <c r="X156" s="607"/>
      <c r="Y156" s="607"/>
      <c r="Z156" s="607"/>
      <c r="AA156" s="603" t="s">
        <v>1815</v>
      </c>
      <c r="AB156" s="604"/>
      <c r="AC156" s="604"/>
      <c r="AD156" s="604"/>
      <c r="AE156" s="605"/>
      <c r="EZ156" s="80"/>
      <c r="GG156" s="76"/>
      <c r="GH156" s="76"/>
      <c r="GI156" s="76"/>
      <c r="GJ156" s="76" t="s">
        <v>244</v>
      </c>
      <c r="GK156" s="77" t="s">
        <v>778</v>
      </c>
      <c r="GL156" s="76"/>
      <c r="GM156" s="76"/>
      <c r="GN156" s="76" t="s">
        <v>244</v>
      </c>
      <c r="GO156" s="76"/>
      <c r="GP156" s="69"/>
      <c r="GS156" s="76">
        <v>4</v>
      </c>
      <c r="GT156" s="77" t="s">
        <v>779</v>
      </c>
      <c r="GW156" s="76" t="s">
        <v>244</v>
      </c>
      <c r="HB156" s="86" t="s">
        <v>244</v>
      </c>
      <c r="HC156" s="77" t="s">
        <v>780</v>
      </c>
      <c r="HE156" s="86">
        <v>13</v>
      </c>
      <c r="HF156" s="77" t="s">
        <v>781</v>
      </c>
      <c r="HH156" s="71"/>
      <c r="HI156" s="71"/>
      <c r="HJ156" s="71"/>
    </row>
    <row r="157" spans="1:250" ht="20.100000000000001" customHeight="1">
      <c r="A157" s="608"/>
      <c r="B157" s="608"/>
      <c r="C157" s="608"/>
      <c r="D157" s="608"/>
      <c r="E157" s="608"/>
      <c r="F157" s="608"/>
      <c r="G157" s="608"/>
      <c r="H157" s="608"/>
      <c r="I157" s="608"/>
      <c r="J157" s="608"/>
      <c r="K157" s="608"/>
      <c r="L157" s="608"/>
      <c r="M157" s="608"/>
      <c r="N157" s="608"/>
      <c r="O157" s="608"/>
      <c r="P157" s="608"/>
      <c r="Q157" s="608"/>
      <c r="R157" s="608"/>
      <c r="S157" s="608"/>
      <c r="T157" s="608"/>
      <c r="U157" s="608"/>
      <c r="V157" s="608"/>
      <c r="W157" s="608"/>
      <c r="X157" s="608"/>
      <c r="Y157" s="608"/>
      <c r="Z157" s="608"/>
      <c r="AA157" s="601" t="s">
        <v>1748</v>
      </c>
      <c r="AB157" s="602"/>
      <c r="AC157" s="558"/>
      <c r="AD157" s="558"/>
      <c r="AE157" s="559"/>
      <c r="GF157" s="77" t="s">
        <v>782</v>
      </c>
      <c r="GG157" s="76"/>
      <c r="GH157" s="76"/>
      <c r="GI157" s="76"/>
      <c r="GJ157" s="76" t="s">
        <v>244</v>
      </c>
      <c r="GK157" s="77" t="s">
        <v>783</v>
      </c>
      <c r="GL157" s="76"/>
      <c r="GM157" s="76"/>
      <c r="GN157" s="76" t="s">
        <v>244</v>
      </c>
      <c r="GO157" s="76"/>
      <c r="GP157" s="77" t="s">
        <v>784</v>
      </c>
      <c r="GS157" s="76">
        <v>5</v>
      </c>
      <c r="GT157" s="77" t="s">
        <v>785</v>
      </c>
      <c r="GW157" s="76" t="s">
        <v>244</v>
      </c>
      <c r="GX157" s="77" t="s">
        <v>786</v>
      </c>
      <c r="HB157" s="86" t="s">
        <v>244</v>
      </c>
      <c r="HC157" s="77" t="s">
        <v>787</v>
      </c>
      <c r="HE157" s="86">
        <v>14</v>
      </c>
      <c r="HF157" s="77" t="s">
        <v>788</v>
      </c>
      <c r="HH157" s="71"/>
      <c r="HI157" s="71"/>
      <c r="HJ157" s="71"/>
    </row>
    <row r="158" spans="1:250" ht="20.100000000000001" customHeight="1">
      <c r="A158" s="608"/>
      <c r="B158" s="608"/>
      <c r="C158" s="608"/>
      <c r="D158" s="608"/>
      <c r="E158" s="608"/>
      <c r="F158" s="608"/>
      <c r="G158" s="608"/>
      <c r="H158" s="608"/>
      <c r="I158" s="608"/>
      <c r="J158" s="608"/>
      <c r="K158" s="608"/>
      <c r="L158" s="608"/>
      <c r="M158" s="608"/>
      <c r="N158" s="608"/>
      <c r="O158" s="608"/>
      <c r="P158" s="608"/>
      <c r="Q158" s="608"/>
      <c r="R158" s="608"/>
      <c r="S158" s="608"/>
      <c r="T158" s="608"/>
      <c r="U158" s="608"/>
      <c r="V158" s="608"/>
      <c r="W158" s="608"/>
      <c r="X158" s="608"/>
      <c r="Y158" s="608"/>
      <c r="Z158" s="608"/>
      <c r="AA158" s="609" t="s">
        <v>1750</v>
      </c>
      <c r="AB158" s="610"/>
      <c r="AC158" s="606"/>
      <c r="AD158" s="606"/>
      <c r="AE158" s="611"/>
      <c r="GF158" s="77" t="s">
        <v>789</v>
      </c>
      <c r="GG158" s="76"/>
      <c r="GH158" s="76"/>
      <c r="GI158" s="76"/>
      <c r="GJ158" s="76" t="s">
        <v>244</v>
      </c>
      <c r="GK158" s="77" t="s">
        <v>790</v>
      </c>
      <c r="GL158" s="76"/>
      <c r="GM158" s="76"/>
      <c r="GN158" s="76" t="s">
        <v>244</v>
      </c>
      <c r="GO158" s="76"/>
      <c r="GP158" s="77" t="s">
        <v>791</v>
      </c>
      <c r="GS158" s="76">
        <v>6</v>
      </c>
      <c r="GT158" s="77" t="s">
        <v>792</v>
      </c>
      <c r="GW158" s="76" t="s">
        <v>244</v>
      </c>
      <c r="GX158" s="77" t="s">
        <v>793</v>
      </c>
      <c r="HB158" s="86" t="s">
        <v>244</v>
      </c>
      <c r="HC158" s="77" t="s">
        <v>794</v>
      </c>
      <c r="HE158" s="86" t="s">
        <v>244</v>
      </c>
      <c r="HH158" s="71"/>
      <c r="HI158" s="71"/>
      <c r="HJ158" s="71"/>
    </row>
    <row r="159" spans="1:250" ht="42" customHeight="1">
      <c r="A159" s="608"/>
      <c r="B159" s="608"/>
      <c r="C159" s="608"/>
      <c r="D159" s="608"/>
      <c r="E159" s="608"/>
      <c r="F159" s="608"/>
      <c r="G159" s="608"/>
      <c r="H159" s="608"/>
      <c r="I159" s="608"/>
      <c r="J159" s="608"/>
      <c r="K159" s="608"/>
      <c r="L159" s="608"/>
      <c r="M159" s="608"/>
      <c r="N159" s="608"/>
      <c r="O159" s="608"/>
      <c r="P159" s="608"/>
      <c r="Q159" s="608"/>
      <c r="R159" s="608"/>
      <c r="S159" s="608"/>
      <c r="T159" s="608"/>
      <c r="U159" s="608"/>
      <c r="V159" s="608"/>
      <c r="W159" s="608"/>
      <c r="X159" s="608"/>
      <c r="Y159" s="608"/>
      <c r="Z159" s="608"/>
      <c r="AA159" s="614" t="s">
        <v>1749</v>
      </c>
      <c r="AB159" s="615"/>
      <c r="AC159" s="615"/>
      <c r="AD159" s="615"/>
      <c r="AE159" s="616"/>
      <c r="GG159" s="76"/>
      <c r="GH159" s="76"/>
      <c r="GI159" s="76"/>
      <c r="GJ159" s="76" t="s">
        <v>244</v>
      </c>
      <c r="GL159" s="76"/>
      <c r="GM159" s="76"/>
      <c r="GN159" s="76" t="s">
        <v>244</v>
      </c>
      <c r="GO159" s="76"/>
      <c r="GP159" s="77" t="s">
        <v>795</v>
      </c>
      <c r="GS159" s="76">
        <v>7</v>
      </c>
      <c r="GT159" s="77" t="s">
        <v>796</v>
      </c>
      <c r="GW159" s="76" t="s">
        <v>244</v>
      </c>
      <c r="GX159" s="77" t="s">
        <v>797</v>
      </c>
      <c r="HB159" s="86" t="s">
        <v>244</v>
      </c>
      <c r="HE159" s="86" t="s">
        <v>244</v>
      </c>
      <c r="HF159" s="77" t="s">
        <v>798</v>
      </c>
      <c r="HH159" s="71"/>
      <c r="HI159" s="71"/>
      <c r="HJ159" s="71"/>
    </row>
    <row r="160" spans="1:250" ht="8.25" customHeight="1">
      <c r="A160" s="613"/>
      <c r="B160" s="613"/>
      <c r="C160" s="613"/>
      <c r="D160" s="613"/>
      <c r="E160" s="613"/>
      <c r="F160" s="613"/>
      <c r="G160" s="613"/>
      <c r="H160" s="613"/>
      <c r="I160" s="613"/>
      <c r="J160" s="613"/>
      <c r="K160" s="613"/>
      <c r="L160" s="613"/>
      <c r="M160" s="613"/>
      <c r="N160" s="613"/>
      <c r="O160" s="613"/>
      <c r="P160" s="613"/>
      <c r="Q160" s="613"/>
      <c r="R160" s="59"/>
      <c r="S160" s="59"/>
      <c r="T160" s="59"/>
      <c r="U160" s="59"/>
      <c r="V160" s="59"/>
      <c r="W160" s="59"/>
      <c r="X160" s="59"/>
      <c r="Y160" s="59"/>
      <c r="Z160" s="59"/>
      <c r="AA160" s="59"/>
      <c r="AB160" s="59"/>
      <c r="AC160" s="59"/>
      <c r="AD160" s="59"/>
      <c r="GF160" s="77" t="s">
        <v>799</v>
      </c>
      <c r="GG160" s="76"/>
      <c r="GH160" s="76"/>
      <c r="GI160" s="76"/>
      <c r="GJ160" s="76" t="s">
        <v>244</v>
      </c>
      <c r="GK160" s="77" t="s">
        <v>800</v>
      </c>
      <c r="GL160" s="76"/>
      <c r="GM160" s="76"/>
      <c r="GN160" s="76" t="s">
        <v>244</v>
      </c>
      <c r="GO160" s="76"/>
      <c r="GS160" s="76">
        <v>8</v>
      </c>
      <c r="GT160" s="77" t="s">
        <v>801</v>
      </c>
      <c r="GW160" s="76" t="s">
        <v>244</v>
      </c>
      <c r="GX160" s="77" t="s">
        <v>802</v>
      </c>
      <c r="HB160" s="86">
        <v>200</v>
      </c>
      <c r="HC160" s="77" t="s">
        <v>803</v>
      </c>
      <c r="HE160" s="86" t="s">
        <v>244</v>
      </c>
      <c r="HH160" s="71"/>
      <c r="HI160" s="71"/>
      <c r="HJ160" s="71"/>
    </row>
    <row r="161" spans="1:218" ht="30" customHeight="1">
      <c r="A161" s="612" t="s">
        <v>1849</v>
      </c>
      <c r="B161" s="612"/>
      <c r="C161" s="612"/>
      <c r="D161" s="612"/>
      <c r="E161" s="612"/>
      <c r="F161" s="612"/>
      <c r="G161" s="612"/>
      <c r="H161" s="612"/>
      <c r="I161" s="612"/>
      <c r="J161" s="612"/>
      <c r="K161" s="612"/>
      <c r="L161" s="612"/>
      <c r="M161" s="612"/>
      <c r="N161" s="612"/>
      <c r="O161" s="612"/>
      <c r="P161" s="612"/>
      <c r="Q161" s="612"/>
      <c r="R161" s="612"/>
      <c r="S161" s="612"/>
      <c r="T161" s="612"/>
      <c r="U161" s="612"/>
      <c r="V161" s="612"/>
      <c r="W161" s="612"/>
      <c r="X161" s="612"/>
      <c r="Y161" s="612"/>
      <c r="Z161" s="612"/>
      <c r="AA161" s="612"/>
      <c r="AB161" s="612"/>
      <c r="AC161" s="612"/>
      <c r="AD161" s="612"/>
      <c r="AE161" s="612"/>
      <c r="GG161" s="76"/>
      <c r="GH161" s="76"/>
      <c r="GI161" s="76"/>
      <c r="GJ161" s="76" t="s">
        <v>244</v>
      </c>
      <c r="GK161" s="77" t="s">
        <v>804</v>
      </c>
      <c r="GL161" s="76"/>
      <c r="GM161" s="76"/>
      <c r="GN161" s="76" t="s">
        <v>244</v>
      </c>
      <c r="GO161" s="76"/>
      <c r="GP161" s="77" t="s">
        <v>805</v>
      </c>
      <c r="GS161" s="76">
        <v>9</v>
      </c>
      <c r="GT161" s="77" t="s">
        <v>806</v>
      </c>
      <c r="GW161" s="76" t="s">
        <v>244</v>
      </c>
      <c r="GX161" s="77" t="s">
        <v>807</v>
      </c>
      <c r="HB161" s="86">
        <v>1</v>
      </c>
      <c r="HC161" s="77" t="s">
        <v>808</v>
      </c>
      <c r="HE161" s="86" t="s">
        <v>244</v>
      </c>
      <c r="HF161" s="77" t="s">
        <v>809</v>
      </c>
      <c r="HH161" s="71"/>
      <c r="HI161" s="71"/>
      <c r="HJ161" s="71"/>
    </row>
    <row r="162" spans="1:218" ht="15.75" customHeight="1">
      <c r="A162" s="599"/>
      <c r="B162" s="599"/>
      <c r="C162" s="599"/>
      <c r="D162" s="599"/>
      <c r="E162" s="599"/>
      <c r="F162" s="599"/>
      <c r="G162" s="599"/>
      <c r="H162" s="599"/>
      <c r="I162" s="599"/>
      <c r="J162" s="599"/>
      <c r="K162" s="599"/>
      <c r="L162" s="599"/>
      <c r="M162" s="599"/>
      <c r="N162" s="599"/>
      <c r="O162" s="599"/>
      <c r="P162" s="599"/>
      <c r="Q162" s="599"/>
      <c r="AE162" s="71"/>
      <c r="GF162" s="77" t="s">
        <v>810</v>
      </c>
      <c r="GG162" s="76"/>
      <c r="GH162" s="76"/>
      <c r="GI162" s="76"/>
      <c r="GJ162" s="76" t="s">
        <v>244</v>
      </c>
      <c r="GK162" s="77" t="s">
        <v>811</v>
      </c>
      <c r="GL162" s="76"/>
      <c r="GM162" s="76"/>
      <c r="GN162" s="76" t="s">
        <v>244</v>
      </c>
      <c r="GO162" s="76"/>
      <c r="GP162" s="77" t="s">
        <v>812</v>
      </c>
      <c r="GS162" s="76">
        <v>10</v>
      </c>
      <c r="GT162" s="77" t="s">
        <v>813</v>
      </c>
      <c r="GW162" s="76" t="s">
        <v>244</v>
      </c>
      <c r="HB162" s="86">
        <v>2</v>
      </c>
      <c r="HC162" s="77" t="s">
        <v>814</v>
      </c>
      <c r="HE162" s="86" t="s">
        <v>244</v>
      </c>
      <c r="HH162" s="71"/>
      <c r="HI162" s="71"/>
      <c r="HJ162" s="71"/>
    </row>
    <row r="163" spans="1:218" ht="15.75" customHeight="1">
      <c r="AE163" s="71"/>
      <c r="GF163" s="77" t="s">
        <v>815</v>
      </c>
      <c r="GG163" s="76"/>
      <c r="GH163" s="76"/>
      <c r="GI163" s="76"/>
      <c r="GJ163" s="76" t="s">
        <v>244</v>
      </c>
      <c r="GK163" s="77" t="s">
        <v>816</v>
      </c>
      <c r="GL163" s="76"/>
      <c r="GM163" s="76"/>
      <c r="GN163" s="76" t="s">
        <v>244</v>
      </c>
      <c r="GO163" s="76"/>
      <c r="GS163" s="76">
        <v>11</v>
      </c>
      <c r="GT163" s="77" t="s">
        <v>817</v>
      </c>
      <c r="GW163" s="76" t="s">
        <v>244</v>
      </c>
      <c r="GX163" s="77" t="s">
        <v>818</v>
      </c>
      <c r="HB163" s="86">
        <v>3</v>
      </c>
      <c r="HC163" s="77" t="s">
        <v>819</v>
      </c>
      <c r="HE163" s="86" t="s">
        <v>244</v>
      </c>
      <c r="HF163" s="77" t="s">
        <v>820</v>
      </c>
      <c r="HH163" s="71"/>
      <c r="HI163" s="71"/>
      <c r="HJ163" s="71"/>
    </row>
    <row r="164" spans="1:218" ht="15.75" customHeight="1">
      <c r="AE164" s="71"/>
      <c r="GF164" s="77" t="s">
        <v>821</v>
      </c>
      <c r="GG164" s="76"/>
      <c r="GH164" s="76"/>
      <c r="GI164" s="76"/>
      <c r="GJ164" s="76" t="s">
        <v>244</v>
      </c>
      <c r="GK164" s="77" t="s">
        <v>822</v>
      </c>
      <c r="GL164" s="76"/>
      <c r="GM164" s="76"/>
      <c r="GN164" s="76" t="s">
        <v>244</v>
      </c>
      <c r="GO164" s="76"/>
      <c r="GP164" s="77" t="s">
        <v>823</v>
      </c>
      <c r="GS164" s="76">
        <v>12</v>
      </c>
      <c r="GT164" s="77" t="s">
        <v>824</v>
      </c>
      <c r="GW164" s="76" t="s">
        <v>244</v>
      </c>
      <c r="HB164" s="86">
        <v>4</v>
      </c>
      <c r="HC164" s="77" t="s">
        <v>825</v>
      </c>
      <c r="HE164" s="86" t="s">
        <v>244</v>
      </c>
      <c r="HF164" s="77" t="s">
        <v>826</v>
      </c>
      <c r="HH164" s="71"/>
      <c r="HI164" s="71"/>
      <c r="HJ164" s="71"/>
    </row>
    <row r="165" spans="1:218" ht="15.75" customHeight="1">
      <c r="GF165" s="77" t="s">
        <v>827</v>
      </c>
      <c r="GG165" s="76"/>
      <c r="GH165" s="76"/>
      <c r="GI165" s="76"/>
      <c r="GJ165" s="76" t="s">
        <v>244</v>
      </c>
      <c r="GK165" s="77" t="s">
        <v>828</v>
      </c>
      <c r="GL165" s="76"/>
      <c r="GM165" s="76"/>
      <c r="GN165" s="76" t="s">
        <v>244</v>
      </c>
      <c r="GO165" s="76"/>
      <c r="GP165" s="77" t="s">
        <v>829</v>
      </c>
      <c r="GS165" s="76">
        <v>13</v>
      </c>
      <c r="GT165" s="77" t="s">
        <v>830</v>
      </c>
      <c r="GW165" s="76" t="s">
        <v>244</v>
      </c>
      <c r="GX165" s="77" t="s">
        <v>831</v>
      </c>
      <c r="HB165" s="86">
        <v>5</v>
      </c>
      <c r="HC165" s="77" t="s">
        <v>832</v>
      </c>
      <c r="HE165" s="86" t="s">
        <v>244</v>
      </c>
      <c r="HH165" s="71"/>
      <c r="HI165" s="71"/>
      <c r="HJ165" s="71"/>
    </row>
    <row r="166" spans="1:218" ht="15.75" customHeight="1">
      <c r="GF166" s="77" t="s">
        <v>833</v>
      </c>
      <c r="GG166" s="76"/>
      <c r="GH166" s="76"/>
      <c r="GI166" s="76"/>
      <c r="GJ166" s="76" t="s">
        <v>244</v>
      </c>
      <c r="GK166" s="77" t="s">
        <v>834</v>
      </c>
      <c r="GL166" s="76"/>
      <c r="GM166" s="76"/>
      <c r="GN166" s="76" t="s">
        <v>244</v>
      </c>
      <c r="GO166" s="76"/>
      <c r="GP166" s="69"/>
      <c r="GS166" s="76">
        <v>14</v>
      </c>
      <c r="GT166" s="77" t="s">
        <v>835</v>
      </c>
      <c r="GW166" s="76" t="s">
        <v>244</v>
      </c>
      <c r="GX166" s="77" t="s">
        <v>836</v>
      </c>
      <c r="HB166" s="86">
        <v>6</v>
      </c>
      <c r="HC166" s="77" t="s">
        <v>837</v>
      </c>
      <c r="HE166" s="86" t="s">
        <v>244</v>
      </c>
      <c r="HF166" s="77" t="s">
        <v>838</v>
      </c>
      <c r="HH166" s="71"/>
      <c r="HI166" s="71"/>
      <c r="HJ166" s="71"/>
    </row>
    <row r="167" spans="1:218" ht="15.75" customHeight="1">
      <c r="AE167" s="71"/>
      <c r="GF167" s="77" t="s">
        <v>839</v>
      </c>
      <c r="GG167" s="76"/>
      <c r="GH167" s="76"/>
      <c r="GI167" s="76"/>
      <c r="GJ167" s="76" t="s">
        <v>244</v>
      </c>
      <c r="GK167" s="77" t="s">
        <v>840</v>
      </c>
      <c r="GL167" s="76"/>
      <c r="GM167" s="76"/>
      <c r="GN167" s="76" t="s">
        <v>244</v>
      </c>
      <c r="GO167" s="76"/>
      <c r="GP167" s="77" t="s">
        <v>841</v>
      </c>
      <c r="GW167" s="76" t="s">
        <v>244</v>
      </c>
      <c r="GX167" s="77" t="s">
        <v>842</v>
      </c>
      <c r="HB167" s="86">
        <v>7</v>
      </c>
      <c r="HC167" s="77" t="s">
        <v>843</v>
      </c>
      <c r="HE167" s="86" t="s">
        <v>244</v>
      </c>
      <c r="HH167" s="71"/>
      <c r="HI167" s="71"/>
      <c r="HJ167" s="71"/>
    </row>
    <row r="168" spans="1:218" ht="15.75" customHeight="1">
      <c r="AE168" s="71"/>
      <c r="GF168" s="77" t="s">
        <v>844</v>
      </c>
      <c r="GG168" s="76"/>
      <c r="GH168" s="76"/>
      <c r="GI168" s="76"/>
      <c r="GJ168" s="76" t="s">
        <v>244</v>
      </c>
      <c r="GK168" s="77" t="s">
        <v>845</v>
      </c>
      <c r="GL168" s="76"/>
      <c r="GM168" s="76"/>
      <c r="GN168" s="76" t="s">
        <v>244</v>
      </c>
      <c r="GO168" s="76"/>
      <c r="GT168" s="77" t="s">
        <v>846</v>
      </c>
      <c r="GW168" s="76" t="s">
        <v>244</v>
      </c>
      <c r="GX168" s="77" t="s">
        <v>847</v>
      </c>
      <c r="HB168" s="86">
        <v>8</v>
      </c>
      <c r="HC168" s="77" t="s">
        <v>848</v>
      </c>
      <c r="HE168" s="86" t="s">
        <v>244</v>
      </c>
      <c r="HF168" s="77" t="s">
        <v>849</v>
      </c>
      <c r="HH168" s="71"/>
      <c r="HI168" s="71"/>
      <c r="HJ168" s="71"/>
    </row>
    <row r="169" spans="1:218" ht="15.75" customHeight="1">
      <c r="AE169" s="71"/>
      <c r="GG169" s="76"/>
      <c r="GH169" s="76"/>
      <c r="GI169" s="76"/>
      <c r="GJ169" s="76" t="s">
        <v>244</v>
      </c>
      <c r="GK169" s="77" t="s">
        <v>850</v>
      </c>
      <c r="GL169" s="76"/>
      <c r="GM169" s="76"/>
      <c r="GN169" s="76" t="s">
        <v>244</v>
      </c>
      <c r="GO169" s="76"/>
      <c r="GP169" s="77" t="s">
        <v>851</v>
      </c>
      <c r="GS169" s="76" t="s">
        <v>244</v>
      </c>
      <c r="GW169" s="76" t="s">
        <v>244</v>
      </c>
      <c r="GX169" s="77" t="s">
        <v>852</v>
      </c>
      <c r="HB169" s="86">
        <v>9</v>
      </c>
      <c r="HC169" s="77" t="s">
        <v>853</v>
      </c>
      <c r="HE169" s="86" t="s">
        <v>244</v>
      </c>
      <c r="HH169" s="71"/>
      <c r="HI169" s="71"/>
      <c r="HJ169" s="71"/>
    </row>
    <row r="170" spans="1:218" ht="15.75" customHeight="1">
      <c r="AE170" s="71"/>
      <c r="GF170" s="77" t="s">
        <v>854</v>
      </c>
      <c r="GG170" s="76"/>
      <c r="GH170" s="76"/>
      <c r="GI170" s="76"/>
      <c r="GJ170" s="76" t="s">
        <v>244</v>
      </c>
      <c r="GK170" s="77" t="s">
        <v>855</v>
      </c>
      <c r="GL170" s="76"/>
      <c r="GM170" s="76"/>
      <c r="GN170" s="76" t="s">
        <v>244</v>
      </c>
      <c r="GO170" s="76"/>
      <c r="GP170" s="77" t="s">
        <v>856</v>
      </c>
      <c r="GS170" s="76" t="s">
        <v>244</v>
      </c>
      <c r="GT170" s="77" t="s">
        <v>857</v>
      </c>
      <c r="GW170" s="76" t="s">
        <v>244</v>
      </c>
      <c r="GX170" s="77" t="s">
        <v>858</v>
      </c>
      <c r="HB170" s="86">
        <v>10</v>
      </c>
      <c r="HC170" s="77" t="s">
        <v>859</v>
      </c>
      <c r="HE170" s="86" t="s">
        <v>244</v>
      </c>
      <c r="HF170" s="77" t="s">
        <v>860</v>
      </c>
      <c r="HH170" s="71"/>
      <c r="HI170" s="71"/>
      <c r="HJ170" s="71"/>
    </row>
    <row r="171" spans="1:218" ht="15.75" customHeight="1">
      <c r="GF171" s="77" t="s">
        <v>861</v>
      </c>
      <c r="GG171" s="76"/>
      <c r="GH171" s="76"/>
      <c r="GI171" s="76"/>
      <c r="GJ171" s="76" t="s">
        <v>244</v>
      </c>
      <c r="GL171" s="76"/>
      <c r="GM171" s="76"/>
      <c r="GN171" s="76" t="s">
        <v>244</v>
      </c>
      <c r="GO171" s="76"/>
      <c r="GP171" s="77" t="s">
        <v>862</v>
      </c>
      <c r="GS171" s="76" t="s">
        <v>244</v>
      </c>
      <c r="GT171" s="77" t="s">
        <v>863</v>
      </c>
      <c r="GW171" s="76" t="s">
        <v>244</v>
      </c>
      <c r="HB171" s="86">
        <v>11</v>
      </c>
      <c r="HC171" s="77" t="s">
        <v>864</v>
      </c>
      <c r="HE171" s="86" t="s">
        <v>244</v>
      </c>
      <c r="HH171" s="71"/>
      <c r="HI171" s="71"/>
      <c r="HJ171" s="71"/>
    </row>
    <row r="172" spans="1:218" ht="15.75" customHeight="1">
      <c r="GG172" s="76"/>
      <c r="GH172" s="76"/>
      <c r="GI172" s="76"/>
      <c r="GJ172" s="76" t="s">
        <v>244</v>
      </c>
      <c r="GK172" s="77" t="s">
        <v>865</v>
      </c>
      <c r="GL172" s="76"/>
      <c r="GM172" s="76"/>
      <c r="GN172" s="76" t="s">
        <v>244</v>
      </c>
      <c r="GO172" s="76"/>
      <c r="GP172" s="77" t="s">
        <v>866</v>
      </c>
      <c r="GS172" s="76" t="s">
        <v>244</v>
      </c>
      <c r="GW172" s="76" t="s">
        <v>244</v>
      </c>
      <c r="GX172" s="77" t="s">
        <v>867</v>
      </c>
      <c r="HB172" s="86">
        <v>12</v>
      </c>
      <c r="HC172" s="77" t="s">
        <v>868</v>
      </c>
      <c r="HE172" s="86" t="s">
        <v>244</v>
      </c>
      <c r="HF172" s="77" t="s">
        <v>869</v>
      </c>
      <c r="HH172" s="71"/>
      <c r="HI172" s="71"/>
      <c r="HJ172" s="71"/>
    </row>
    <row r="173" spans="1:218" ht="15.75" customHeight="1">
      <c r="GF173" s="77" t="s">
        <v>870</v>
      </c>
      <c r="GG173" s="76"/>
      <c r="GH173" s="76"/>
      <c r="GI173" s="76"/>
      <c r="GJ173" s="76" t="s">
        <v>244</v>
      </c>
      <c r="GK173" s="77" t="s">
        <v>871</v>
      </c>
      <c r="GL173" s="76"/>
      <c r="GM173" s="76"/>
      <c r="GN173" s="76" t="s">
        <v>244</v>
      </c>
      <c r="GO173" s="76"/>
      <c r="GP173" s="77" t="s">
        <v>872</v>
      </c>
      <c r="GS173" s="76" t="s">
        <v>244</v>
      </c>
      <c r="GT173" s="77" t="s">
        <v>873</v>
      </c>
      <c r="GW173" s="76" t="s">
        <v>244</v>
      </c>
      <c r="GX173" s="77" t="s">
        <v>874</v>
      </c>
      <c r="HB173" s="86">
        <v>13</v>
      </c>
      <c r="HC173" s="77" t="s">
        <v>875</v>
      </c>
      <c r="HE173" s="86" t="s">
        <v>244</v>
      </c>
      <c r="HH173" s="71"/>
      <c r="HI173" s="71"/>
      <c r="HJ173" s="71"/>
    </row>
    <row r="174" spans="1:218" ht="15.75" customHeight="1">
      <c r="GF174" s="77" t="s">
        <v>876</v>
      </c>
      <c r="GG174" s="76"/>
      <c r="GH174" s="76"/>
      <c r="GI174" s="76"/>
      <c r="GJ174" s="76" t="s">
        <v>244</v>
      </c>
      <c r="GK174" s="77" t="s">
        <v>877</v>
      </c>
      <c r="GL174" s="76"/>
      <c r="GM174" s="76"/>
      <c r="GN174" s="76" t="s">
        <v>244</v>
      </c>
      <c r="GO174" s="76"/>
      <c r="GP174" s="77" t="s">
        <v>878</v>
      </c>
      <c r="GS174" s="76" t="s">
        <v>244</v>
      </c>
      <c r="GT174" s="77" t="s">
        <v>879</v>
      </c>
      <c r="GW174" s="76" t="s">
        <v>244</v>
      </c>
      <c r="GX174" s="77" t="s">
        <v>880</v>
      </c>
      <c r="HB174" s="86">
        <v>14</v>
      </c>
      <c r="HC174" s="77" t="s">
        <v>881</v>
      </c>
      <c r="HE174" s="86" t="s">
        <v>244</v>
      </c>
      <c r="HF174" s="77" t="s">
        <v>882</v>
      </c>
      <c r="HH174" s="71"/>
      <c r="HI174" s="71"/>
      <c r="HJ174" s="71"/>
    </row>
    <row r="175" spans="1:218" ht="15.75" customHeight="1">
      <c r="GF175" s="77" t="s">
        <v>883</v>
      </c>
      <c r="GG175" s="76"/>
      <c r="GH175" s="76"/>
      <c r="GI175" s="76"/>
      <c r="GJ175" s="76"/>
      <c r="GK175" s="77" t="s">
        <v>884</v>
      </c>
      <c r="GL175" s="76"/>
      <c r="GM175" s="76"/>
      <c r="GN175" s="76" t="s">
        <v>244</v>
      </c>
      <c r="GO175" s="76"/>
      <c r="GP175" s="77" t="s">
        <v>885</v>
      </c>
      <c r="GS175" s="76" t="s">
        <v>244</v>
      </c>
      <c r="GW175" s="76" t="s">
        <v>244</v>
      </c>
      <c r="GX175" s="77" t="s">
        <v>886</v>
      </c>
      <c r="HB175" s="86">
        <v>15</v>
      </c>
      <c r="HC175" s="77" t="s">
        <v>887</v>
      </c>
      <c r="HE175" s="86" t="s">
        <v>244</v>
      </c>
      <c r="HH175" s="71"/>
      <c r="HI175" s="71"/>
      <c r="HJ175" s="71"/>
    </row>
    <row r="176" spans="1:218" ht="15.75" customHeight="1">
      <c r="GG176" s="76"/>
      <c r="GH176" s="76"/>
      <c r="GI176" s="76"/>
      <c r="GJ176" s="76" t="s">
        <v>244</v>
      </c>
      <c r="GK176" s="77" t="s">
        <v>888</v>
      </c>
      <c r="GL176" s="76"/>
      <c r="GM176" s="76"/>
      <c r="GN176" s="76" t="s">
        <v>244</v>
      </c>
      <c r="GO176" s="76"/>
      <c r="GP176" s="77" t="s">
        <v>889</v>
      </c>
      <c r="GS176" s="76" t="s">
        <v>244</v>
      </c>
      <c r="GT176" s="77" t="s">
        <v>890</v>
      </c>
      <c r="GW176" s="76" t="s">
        <v>244</v>
      </c>
      <c r="GX176" s="77" t="s">
        <v>891</v>
      </c>
      <c r="HB176" s="86">
        <v>16</v>
      </c>
      <c r="HC176" s="77" t="s">
        <v>892</v>
      </c>
      <c r="HE176" s="86" t="s">
        <v>244</v>
      </c>
      <c r="HF176" s="77" t="s">
        <v>893</v>
      </c>
      <c r="HH176" s="71"/>
      <c r="HI176" s="71"/>
      <c r="HJ176" s="71"/>
    </row>
    <row r="177" spans="188:218" ht="15.75" customHeight="1">
      <c r="GF177" s="77" t="s">
        <v>894</v>
      </c>
      <c r="GG177" s="76"/>
      <c r="GH177" s="76"/>
      <c r="GI177" s="76"/>
      <c r="GJ177" s="76" t="s">
        <v>244</v>
      </c>
      <c r="GK177" s="77" t="s">
        <v>895</v>
      </c>
      <c r="GL177" s="76"/>
      <c r="GM177" s="76"/>
      <c r="GN177" s="76" t="s">
        <v>244</v>
      </c>
      <c r="GO177" s="76"/>
      <c r="GP177" s="77" t="s">
        <v>896</v>
      </c>
      <c r="GS177" s="76" t="s">
        <v>244</v>
      </c>
      <c r="GT177" s="77" t="s">
        <v>897</v>
      </c>
      <c r="GW177" s="76" t="s">
        <v>244</v>
      </c>
      <c r="HB177" s="86">
        <v>17</v>
      </c>
      <c r="HC177" s="77" t="s">
        <v>898</v>
      </c>
      <c r="HE177" s="86" t="s">
        <v>244</v>
      </c>
      <c r="HF177" s="77" t="s">
        <v>899</v>
      </c>
      <c r="HH177" s="71"/>
      <c r="HI177" s="71"/>
      <c r="HJ177" s="71"/>
    </row>
    <row r="178" spans="188:218" ht="15.75" customHeight="1">
      <c r="GG178" s="76"/>
      <c r="GH178" s="76"/>
      <c r="GI178" s="76"/>
      <c r="GJ178" s="76" t="s">
        <v>244</v>
      </c>
      <c r="GK178" s="77" t="s">
        <v>900</v>
      </c>
      <c r="GL178" s="76"/>
      <c r="GM178" s="76"/>
      <c r="GN178" s="76" t="s">
        <v>244</v>
      </c>
      <c r="GO178" s="76"/>
      <c r="GP178" s="77" t="s">
        <v>901</v>
      </c>
      <c r="GS178" s="76" t="s">
        <v>244</v>
      </c>
      <c r="GT178" s="77" t="s">
        <v>902</v>
      </c>
      <c r="GW178" s="76" t="s">
        <v>244</v>
      </c>
      <c r="GX178" s="77" t="s">
        <v>903</v>
      </c>
      <c r="HB178" s="86">
        <v>18</v>
      </c>
      <c r="HC178" s="77" t="s">
        <v>904</v>
      </c>
      <c r="HE178" s="86" t="s">
        <v>244</v>
      </c>
      <c r="HF178" s="77" t="s">
        <v>905</v>
      </c>
      <c r="HH178" s="71"/>
      <c r="HI178" s="71"/>
      <c r="HJ178" s="71"/>
    </row>
    <row r="179" spans="188:218" ht="15.75" customHeight="1">
      <c r="GF179" s="77" t="s">
        <v>906</v>
      </c>
      <c r="GG179" s="76"/>
      <c r="GH179" s="76"/>
      <c r="GI179" s="76"/>
      <c r="GJ179" s="76" t="s">
        <v>244</v>
      </c>
      <c r="GL179" s="76"/>
      <c r="GM179" s="76"/>
      <c r="GN179" s="76" t="s">
        <v>244</v>
      </c>
      <c r="GO179" s="76"/>
      <c r="GP179" s="77" t="s">
        <v>907</v>
      </c>
      <c r="GS179" s="76" t="s">
        <v>244</v>
      </c>
      <c r="GT179" s="77" t="s">
        <v>908</v>
      </c>
      <c r="GW179" s="76" t="s">
        <v>244</v>
      </c>
      <c r="GX179" s="77" t="s">
        <v>909</v>
      </c>
      <c r="HB179" s="86">
        <v>19</v>
      </c>
      <c r="HC179" s="77" t="s">
        <v>910</v>
      </c>
      <c r="HE179" s="86" t="s">
        <v>244</v>
      </c>
      <c r="HH179" s="71"/>
      <c r="HI179" s="71"/>
      <c r="HJ179" s="71"/>
    </row>
    <row r="180" spans="188:218" ht="15.75" customHeight="1">
      <c r="GF180" s="77" t="s">
        <v>911</v>
      </c>
      <c r="GG180" s="76"/>
      <c r="GH180" s="76"/>
      <c r="GI180" s="76"/>
      <c r="GJ180" s="76" t="s">
        <v>244</v>
      </c>
      <c r="GK180" s="77" t="s">
        <v>912</v>
      </c>
      <c r="GL180" s="76"/>
      <c r="GM180" s="76"/>
      <c r="GN180" s="76" t="s">
        <v>244</v>
      </c>
      <c r="GO180" s="76"/>
      <c r="GP180" s="77" t="s">
        <v>913</v>
      </c>
      <c r="GS180" s="76" t="s">
        <v>244</v>
      </c>
      <c r="GT180" s="77" t="s">
        <v>914</v>
      </c>
      <c r="GW180" s="76" t="s">
        <v>244</v>
      </c>
      <c r="GX180" s="77" t="s">
        <v>915</v>
      </c>
      <c r="HB180" s="86">
        <v>20</v>
      </c>
      <c r="HC180" s="77" t="s">
        <v>916</v>
      </c>
      <c r="HE180" s="86" t="s">
        <v>244</v>
      </c>
      <c r="HF180" s="77" t="s">
        <v>917</v>
      </c>
      <c r="HH180" s="71"/>
      <c r="HI180" s="71"/>
      <c r="HJ180" s="71"/>
    </row>
    <row r="181" spans="188:218" ht="15.75" customHeight="1">
      <c r="GF181" s="77" t="s">
        <v>918</v>
      </c>
      <c r="GG181" s="76"/>
      <c r="GH181" s="76"/>
      <c r="GI181" s="76"/>
      <c r="GJ181" s="76" t="s">
        <v>244</v>
      </c>
      <c r="GK181" s="77" t="s">
        <v>919</v>
      </c>
      <c r="GL181" s="76"/>
      <c r="GM181" s="76"/>
      <c r="GN181" s="76" t="s">
        <v>244</v>
      </c>
      <c r="GO181" s="76"/>
      <c r="GP181" s="77" t="s">
        <v>920</v>
      </c>
      <c r="GS181" s="76" t="s">
        <v>244</v>
      </c>
      <c r="GW181" s="76" t="s">
        <v>244</v>
      </c>
      <c r="GX181" s="77" t="s">
        <v>921</v>
      </c>
      <c r="HB181" s="86">
        <v>21</v>
      </c>
      <c r="HC181" s="77" t="s">
        <v>922</v>
      </c>
      <c r="HE181" s="86" t="s">
        <v>244</v>
      </c>
      <c r="HF181" s="77" t="s">
        <v>923</v>
      </c>
      <c r="HH181" s="71"/>
      <c r="HI181" s="71"/>
      <c r="HJ181" s="71"/>
    </row>
    <row r="182" spans="188:218" ht="15.75" customHeight="1">
      <c r="GF182" s="77" t="s">
        <v>924</v>
      </c>
      <c r="GG182" s="76"/>
      <c r="GH182" s="76"/>
      <c r="GI182" s="76"/>
      <c r="GJ182" s="76" t="s">
        <v>244</v>
      </c>
      <c r="GL182" s="76"/>
      <c r="GM182" s="76"/>
      <c r="GN182" s="76" t="s">
        <v>244</v>
      </c>
      <c r="GO182" s="76"/>
      <c r="GP182" s="77" t="s">
        <v>925</v>
      </c>
      <c r="GS182" s="76" t="s">
        <v>244</v>
      </c>
      <c r="GT182" s="77" t="s">
        <v>926</v>
      </c>
      <c r="GW182" s="76" t="s">
        <v>244</v>
      </c>
      <c r="GX182" s="77" t="s">
        <v>927</v>
      </c>
      <c r="HB182" s="86">
        <v>22</v>
      </c>
      <c r="HC182" s="77" t="s">
        <v>928</v>
      </c>
      <c r="HE182" s="86" t="s">
        <v>244</v>
      </c>
      <c r="HH182" s="71"/>
      <c r="HI182" s="71"/>
      <c r="HJ182" s="71"/>
    </row>
    <row r="183" spans="188:218" ht="15.75" customHeight="1">
      <c r="GF183" s="77" t="s">
        <v>929</v>
      </c>
      <c r="GG183" s="76"/>
      <c r="GH183" s="76"/>
      <c r="GI183" s="76"/>
      <c r="GJ183" s="76" t="s">
        <v>244</v>
      </c>
      <c r="GK183" s="77" t="s">
        <v>930</v>
      </c>
      <c r="GL183" s="76"/>
      <c r="GM183" s="76"/>
      <c r="GN183" s="76" t="s">
        <v>244</v>
      </c>
      <c r="GO183" s="76"/>
      <c r="GP183" s="77" t="s">
        <v>931</v>
      </c>
      <c r="GS183" s="76" t="s">
        <v>244</v>
      </c>
      <c r="GT183" s="77" t="s">
        <v>932</v>
      </c>
      <c r="GW183" s="76" t="s">
        <v>244</v>
      </c>
      <c r="GX183" s="77" t="s">
        <v>933</v>
      </c>
      <c r="HB183" s="86">
        <v>23</v>
      </c>
      <c r="HC183" s="77" t="s">
        <v>934</v>
      </c>
      <c r="HF183" s="77" t="s">
        <v>935</v>
      </c>
      <c r="HH183" s="71"/>
      <c r="HI183" s="71"/>
      <c r="HJ183" s="71"/>
    </row>
    <row r="184" spans="188:218" ht="15.75" customHeight="1">
      <c r="GG184" s="76"/>
      <c r="GH184" s="76"/>
      <c r="GI184" s="76"/>
      <c r="GJ184" s="76" t="s">
        <v>244</v>
      </c>
      <c r="GM184" s="76"/>
      <c r="GN184" s="76" t="s">
        <v>244</v>
      </c>
      <c r="GO184" s="76"/>
      <c r="GS184" s="76" t="s">
        <v>244</v>
      </c>
      <c r="GT184" s="77" t="s">
        <v>936</v>
      </c>
      <c r="GW184" s="76" t="s">
        <v>244</v>
      </c>
      <c r="GX184" s="77" t="s">
        <v>937</v>
      </c>
      <c r="HB184" s="86">
        <v>24</v>
      </c>
      <c r="HC184" s="77" t="s">
        <v>938</v>
      </c>
      <c r="HF184" s="77" t="s">
        <v>939</v>
      </c>
      <c r="HH184" s="71"/>
      <c r="HI184" s="71"/>
      <c r="HJ184" s="71"/>
    </row>
    <row r="185" spans="188:218" ht="15.75" customHeight="1">
      <c r="GF185" s="77" t="s">
        <v>940</v>
      </c>
      <c r="GG185" s="76"/>
      <c r="GH185" s="76"/>
      <c r="GI185" s="76"/>
      <c r="GJ185" s="76" t="s">
        <v>244</v>
      </c>
      <c r="GK185" s="77" t="s">
        <v>941</v>
      </c>
      <c r="GL185" s="76"/>
      <c r="GM185" s="76"/>
      <c r="GN185" s="76" t="s">
        <v>244</v>
      </c>
      <c r="GO185" s="76"/>
      <c r="GP185" s="77" t="s">
        <v>942</v>
      </c>
      <c r="GS185" s="76" t="s">
        <v>244</v>
      </c>
      <c r="GW185" s="76" t="s">
        <v>244</v>
      </c>
      <c r="HB185" s="86">
        <v>25</v>
      </c>
      <c r="HC185" s="77" t="s">
        <v>943</v>
      </c>
      <c r="HF185" s="77" t="s">
        <v>944</v>
      </c>
      <c r="HH185" s="71"/>
      <c r="HI185" s="71"/>
      <c r="HJ185" s="71"/>
    </row>
    <row r="186" spans="188:218" ht="15.75" customHeight="1">
      <c r="GG186" s="76"/>
      <c r="GH186" s="76"/>
      <c r="GI186" s="76"/>
      <c r="GJ186" s="76" t="s">
        <v>244</v>
      </c>
      <c r="GK186" s="77" t="s">
        <v>945</v>
      </c>
      <c r="GL186" s="76"/>
      <c r="GM186" s="76"/>
      <c r="GN186" s="76" t="s">
        <v>244</v>
      </c>
      <c r="GO186" s="76"/>
      <c r="GP186" s="77" t="s">
        <v>946</v>
      </c>
      <c r="GS186" s="76" t="s">
        <v>244</v>
      </c>
      <c r="GT186" s="77" t="s">
        <v>947</v>
      </c>
      <c r="GW186" s="76" t="s">
        <v>244</v>
      </c>
      <c r="GX186" s="77" t="s">
        <v>948</v>
      </c>
      <c r="HB186" s="86">
        <v>26</v>
      </c>
      <c r="HC186" s="77" t="s">
        <v>949</v>
      </c>
      <c r="HH186" s="71"/>
      <c r="HI186" s="71"/>
      <c r="HJ186" s="71"/>
    </row>
    <row r="187" spans="188:218" ht="15.75" customHeight="1">
      <c r="GF187" s="77" t="s">
        <v>950</v>
      </c>
      <c r="GG187" s="76"/>
      <c r="GH187" s="76"/>
      <c r="GI187" s="76"/>
      <c r="GJ187" s="76" t="s">
        <v>244</v>
      </c>
      <c r="GL187" s="76"/>
      <c r="GM187" s="76"/>
      <c r="GN187" s="76" t="s">
        <v>244</v>
      </c>
      <c r="GO187" s="76"/>
      <c r="GP187" s="77" t="s">
        <v>951</v>
      </c>
      <c r="GS187" s="76" t="s">
        <v>244</v>
      </c>
      <c r="GT187" s="77" t="s">
        <v>952</v>
      </c>
      <c r="GW187" s="76" t="s">
        <v>244</v>
      </c>
      <c r="GX187" s="77" t="s">
        <v>953</v>
      </c>
      <c r="HB187" s="86">
        <v>27</v>
      </c>
      <c r="HC187" s="77" t="s">
        <v>954</v>
      </c>
      <c r="HE187" s="86" t="s">
        <v>244</v>
      </c>
      <c r="HF187" s="77" t="s">
        <v>955</v>
      </c>
      <c r="HH187" s="71"/>
      <c r="HI187" s="71"/>
      <c r="HJ187" s="71"/>
    </row>
    <row r="188" spans="188:218" ht="15.75" customHeight="1">
      <c r="GF188" s="77" t="s">
        <v>956</v>
      </c>
      <c r="GG188" s="76"/>
      <c r="GH188" s="76"/>
      <c r="GI188" s="76"/>
      <c r="GJ188" s="76" t="s">
        <v>244</v>
      </c>
      <c r="GK188" s="77" t="s">
        <v>957</v>
      </c>
      <c r="GL188" s="76"/>
      <c r="GM188" s="76"/>
      <c r="GN188" s="76" t="s">
        <v>244</v>
      </c>
      <c r="GO188" s="76"/>
      <c r="GP188" s="77" t="s">
        <v>958</v>
      </c>
      <c r="GS188" s="76" t="s">
        <v>244</v>
      </c>
      <c r="GW188" s="76" t="s">
        <v>244</v>
      </c>
      <c r="GX188" s="77" t="s">
        <v>959</v>
      </c>
      <c r="HB188" s="86">
        <v>28</v>
      </c>
      <c r="HC188" s="77" t="s">
        <v>960</v>
      </c>
      <c r="HE188" s="86" t="s">
        <v>244</v>
      </c>
      <c r="HH188" s="71"/>
      <c r="HI188" s="71"/>
      <c r="HJ188" s="71"/>
    </row>
    <row r="189" spans="188:218" ht="15.75" customHeight="1">
      <c r="GG189" s="76"/>
      <c r="GH189" s="76"/>
      <c r="GI189" s="76"/>
      <c r="GJ189" s="76" t="s">
        <v>244</v>
      </c>
      <c r="GL189" s="76"/>
      <c r="GM189" s="76"/>
      <c r="GN189" s="76" t="s">
        <v>244</v>
      </c>
      <c r="GO189" s="76"/>
      <c r="GS189" s="76" t="s">
        <v>244</v>
      </c>
      <c r="GT189" s="77" t="s">
        <v>961</v>
      </c>
      <c r="GW189" s="76" t="s">
        <v>244</v>
      </c>
      <c r="GX189" s="77" t="s">
        <v>962</v>
      </c>
      <c r="HB189" s="86">
        <v>29</v>
      </c>
      <c r="HC189" s="77" t="s">
        <v>963</v>
      </c>
      <c r="HD189" s="86" t="s">
        <v>244</v>
      </c>
      <c r="HE189" s="86" t="s">
        <v>244</v>
      </c>
      <c r="HF189" s="77" t="s">
        <v>964</v>
      </c>
      <c r="HH189" s="71"/>
      <c r="HI189" s="71"/>
      <c r="HJ189" s="71"/>
    </row>
    <row r="190" spans="188:218" ht="15.75" customHeight="1">
      <c r="GF190" s="77" t="s">
        <v>965</v>
      </c>
      <c r="GG190" s="76"/>
      <c r="GH190" s="76"/>
      <c r="GI190" s="76"/>
      <c r="GJ190" s="76" t="s">
        <v>244</v>
      </c>
      <c r="GL190" s="76"/>
      <c r="GM190" s="76"/>
      <c r="GN190" s="76" t="s">
        <v>244</v>
      </c>
      <c r="GO190" s="76"/>
      <c r="GP190" s="77" t="s">
        <v>966</v>
      </c>
      <c r="GS190" s="76" t="s">
        <v>244</v>
      </c>
      <c r="GT190" s="77" t="s">
        <v>967</v>
      </c>
      <c r="GW190" s="76" t="s">
        <v>244</v>
      </c>
      <c r="HB190" s="86" t="s">
        <v>244</v>
      </c>
      <c r="HD190" s="86" t="s">
        <v>244</v>
      </c>
      <c r="HE190" s="86" t="s">
        <v>244</v>
      </c>
      <c r="HH190" s="71"/>
      <c r="HI190" s="71"/>
      <c r="HJ190" s="71"/>
    </row>
    <row r="191" spans="188:218" ht="15.75" customHeight="1">
      <c r="GG191" s="76"/>
      <c r="GH191" s="76"/>
      <c r="GI191" s="76"/>
      <c r="GJ191" s="76" t="s">
        <v>244</v>
      </c>
      <c r="GL191" s="76"/>
      <c r="GM191" s="76"/>
      <c r="GN191" s="76" t="s">
        <v>244</v>
      </c>
      <c r="GO191" s="76"/>
      <c r="GP191" s="77" t="s">
        <v>968</v>
      </c>
      <c r="GS191" s="76" t="s">
        <v>244</v>
      </c>
      <c r="GT191" s="77" t="s">
        <v>969</v>
      </c>
      <c r="GW191" s="76" t="s">
        <v>244</v>
      </c>
      <c r="HB191" s="86" t="s">
        <v>244</v>
      </c>
      <c r="HC191" s="77" t="s">
        <v>970</v>
      </c>
      <c r="HD191" s="86" t="s">
        <v>244</v>
      </c>
      <c r="HE191" s="86" t="s">
        <v>244</v>
      </c>
      <c r="HF191" s="77" t="s">
        <v>971</v>
      </c>
      <c r="HH191" s="71"/>
      <c r="HI191" s="71"/>
      <c r="HJ191" s="71"/>
    </row>
    <row r="192" spans="188:218" ht="15.75" customHeight="1">
      <c r="GF192" s="77" t="s">
        <v>972</v>
      </c>
      <c r="GG192" s="76"/>
      <c r="GH192" s="76"/>
      <c r="GI192" s="76"/>
      <c r="GJ192" s="76" t="s">
        <v>244</v>
      </c>
      <c r="GL192" s="76"/>
      <c r="GM192" s="76"/>
      <c r="GN192" s="76" t="s">
        <v>244</v>
      </c>
      <c r="GO192" s="76"/>
      <c r="GP192" s="77" t="s">
        <v>973</v>
      </c>
      <c r="GS192" s="76" t="s">
        <v>244</v>
      </c>
      <c r="GW192" s="76" t="s">
        <v>244</v>
      </c>
      <c r="HB192" s="86" t="s">
        <v>244</v>
      </c>
      <c r="HD192" s="86" t="s">
        <v>244</v>
      </c>
      <c r="HE192" s="86" t="s">
        <v>244</v>
      </c>
      <c r="HF192" s="77" t="s">
        <v>974</v>
      </c>
      <c r="HH192" s="71"/>
      <c r="HI192" s="71"/>
      <c r="HJ192" s="71"/>
    </row>
    <row r="193" spans="187:218" ht="15.75" customHeight="1">
      <c r="GF193" s="77" t="s">
        <v>975</v>
      </c>
      <c r="GG193" s="76"/>
      <c r="GH193" s="76"/>
      <c r="GI193" s="76"/>
      <c r="GJ193" s="76" t="s">
        <v>244</v>
      </c>
      <c r="GK193" s="76"/>
      <c r="GL193" s="76"/>
      <c r="GM193" s="76"/>
      <c r="GN193" s="76" t="s">
        <v>244</v>
      </c>
      <c r="GO193" s="76"/>
      <c r="GS193" s="76" t="s">
        <v>244</v>
      </c>
      <c r="GT193" s="77" t="s">
        <v>976</v>
      </c>
      <c r="GW193" s="76">
        <v>240</v>
      </c>
      <c r="GX193" s="77" t="s">
        <v>239</v>
      </c>
      <c r="HB193" s="86" t="s">
        <v>244</v>
      </c>
      <c r="HC193" s="77" t="s">
        <v>977</v>
      </c>
      <c r="HE193" s="86" t="s">
        <v>244</v>
      </c>
      <c r="HH193" s="71"/>
      <c r="HI193" s="71"/>
      <c r="HJ193" s="71"/>
    </row>
    <row r="194" spans="187:218" ht="15.75" customHeight="1">
      <c r="GG194" s="76"/>
      <c r="GH194" s="76"/>
      <c r="GI194" s="76"/>
      <c r="GJ194" s="76" t="s">
        <v>244</v>
      </c>
      <c r="GK194" s="76"/>
      <c r="GL194" s="76"/>
      <c r="GM194" s="76"/>
      <c r="GN194" s="76" t="s">
        <v>244</v>
      </c>
      <c r="GO194" s="76"/>
      <c r="GP194" s="77" t="s">
        <v>978</v>
      </c>
      <c r="GS194" s="76" t="s">
        <v>244</v>
      </c>
      <c r="GT194" s="77" t="s">
        <v>979</v>
      </c>
      <c r="GW194" s="76">
        <v>1</v>
      </c>
      <c r="GX194" s="77" t="s">
        <v>980</v>
      </c>
      <c r="HB194" s="86" t="s">
        <v>244</v>
      </c>
      <c r="HE194" s="86" t="s">
        <v>244</v>
      </c>
      <c r="HH194" s="71"/>
      <c r="HI194" s="71"/>
      <c r="HJ194" s="71"/>
    </row>
    <row r="195" spans="187:218" ht="15.75" customHeight="1">
      <c r="GF195" s="77" t="s">
        <v>981</v>
      </c>
      <c r="GG195" s="76"/>
      <c r="GH195" s="76"/>
      <c r="GI195" s="76"/>
      <c r="GJ195" s="76" t="s">
        <v>244</v>
      </c>
      <c r="GK195" s="76"/>
      <c r="GL195" s="76"/>
      <c r="GM195" s="76"/>
      <c r="GN195" s="76" t="s">
        <v>244</v>
      </c>
      <c r="GO195" s="76"/>
      <c r="GS195" s="76" t="s">
        <v>244</v>
      </c>
      <c r="GT195" s="77" t="s">
        <v>982</v>
      </c>
      <c r="GW195" s="76" t="s">
        <v>244</v>
      </c>
      <c r="HB195" s="86" t="s">
        <v>244</v>
      </c>
      <c r="HC195" s="77" t="s">
        <v>983</v>
      </c>
      <c r="HE195" s="86">
        <v>230</v>
      </c>
      <c r="HF195" s="77" t="s">
        <v>984</v>
      </c>
      <c r="HH195" s="71"/>
      <c r="HI195" s="71"/>
      <c r="HJ195" s="71"/>
    </row>
    <row r="196" spans="187:218" ht="15.75" customHeight="1">
      <c r="GF196" s="77" t="s">
        <v>985</v>
      </c>
      <c r="GG196" s="76"/>
      <c r="GH196" s="76"/>
      <c r="GI196" s="76"/>
      <c r="GJ196" s="76" t="s">
        <v>244</v>
      </c>
      <c r="GK196" s="76"/>
      <c r="GL196" s="76"/>
      <c r="GM196" s="76"/>
      <c r="GN196" s="76" t="s">
        <v>244</v>
      </c>
      <c r="GO196" s="76"/>
      <c r="GP196" s="77" t="s">
        <v>986</v>
      </c>
      <c r="GS196" s="76" t="s">
        <v>244</v>
      </c>
      <c r="GT196" s="77" t="s">
        <v>987</v>
      </c>
      <c r="GW196" s="76" t="s">
        <v>244</v>
      </c>
      <c r="GX196" s="77" t="s">
        <v>988</v>
      </c>
      <c r="HB196" s="86" t="s">
        <v>244</v>
      </c>
      <c r="HC196" s="77" t="s">
        <v>989</v>
      </c>
      <c r="HE196" s="86">
        <v>1</v>
      </c>
      <c r="HF196" s="77" t="s">
        <v>990</v>
      </c>
      <c r="HH196" s="71"/>
      <c r="HI196" s="71"/>
      <c r="HJ196" s="71"/>
    </row>
    <row r="197" spans="187:218" ht="15.75" customHeight="1">
      <c r="GF197" s="77" t="s">
        <v>991</v>
      </c>
      <c r="GG197" s="76"/>
      <c r="GH197" s="76"/>
      <c r="GI197" s="76"/>
      <c r="GJ197" s="76" t="s">
        <v>244</v>
      </c>
      <c r="GK197" s="76"/>
      <c r="GL197" s="76"/>
      <c r="GM197" s="76"/>
      <c r="GN197" s="76" t="s">
        <v>244</v>
      </c>
      <c r="GO197" s="76"/>
      <c r="GS197" s="76" t="s">
        <v>244</v>
      </c>
      <c r="GW197" s="76" t="s">
        <v>244</v>
      </c>
      <c r="GX197" s="77" t="s">
        <v>992</v>
      </c>
      <c r="HB197" s="86" t="s">
        <v>244</v>
      </c>
      <c r="HC197" s="77" t="s">
        <v>993</v>
      </c>
      <c r="HE197" s="86">
        <v>2</v>
      </c>
      <c r="HF197" s="77" t="s">
        <v>994</v>
      </c>
      <c r="HH197" s="71"/>
      <c r="HI197" s="71"/>
      <c r="HJ197" s="71"/>
    </row>
    <row r="198" spans="187:218" ht="15.75" customHeight="1">
      <c r="GF198" s="77" t="s">
        <v>995</v>
      </c>
      <c r="GG198" s="76"/>
      <c r="GH198" s="76"/>
      <c r="GI198" s="76"/>
      <c r="GJ198" s="76" t="s">
        <v>244</v>
      </c>
      <c r="GK198" s="76"/>
      <c r="GL198" s="76"/>
      <c r="GM198" s="76"/>
      <c r="GN198" s="76" t="s">
        <v>244</v>
      </c>
      <c r="GO198" s="76"/>
      <c r="GP198" s="77" t="s">
        <v>996</v>
      </c>
      <c r="GS198" s="76" t="s">
        <v>244</v>
      </c>
      <c r="GT198" s="77" t="s">
        <v>997</v>
      </c>
      <c r="GW198" s="76" t="s">
        <v>244</v>
      </c>
      <c r="GX198" s="77" t="s">
        <v>998</v>
      </c>
      <c r="HB198" s="86" t="s">
        <v>244</v>
      </c>
      <c r="HE198" s="86">
        <v>3</v>
      </c>
      <c r="HF198" s="77" t="s">
        <v>999</v>
      </c>
      <c r="HH198" s="71"/>
      <c r="HI198" s="71"/>
      <c r="HJ198" s="71"/>
    </row>
    <row r="199" spans="187:218" ht="15.75" customHeight="1">
      <c r="GE199" s="86">
        <v>210</v>
      </c>
      <c r="GF199" s="77" t="s">
        <v>1000</v>
      </c>
      <c r="GG199" s="76"/>
      <c r="GH199" s="76"/>
      <c r="GI199" s="76"/>
      <c r="GJ199" s="76" t="s">
        <v>244</v>
      </c>
      <c r="GK199" s="76"/>
      <c r="GL199" s="76"/>
      <c r="GM199" s="76"/>
      <c r="GN199" s="76" t="s">
        <v>244</v>
      </c>
      <c r="GO199" s="76"/>
      <c r="GP199" s="77" t="s">
        <v>1001</v>
      </c>
      <c r="GS199" s="76" t="s">
        <v>244</v>
      </c>
      <c r="GT199" s="77" t="s">
        <v>1002</v>
      </c>
      <c r="GW199" s="76" t="s">
        <v>244</v>
      </c>
      <c r="GX199" s="77" t="s">
        <v>1003</v>
      </c>
      <c r="HB199" s="86" t="s">
        <v>244</v>
      </c>
      <c r="HC199" s="77" t="s">
        <v>1004</v>
      </c>
      <c r="HE199" s="86">
        <v>4</v>
      </c>
      <c r="HF199" s="77" t="s">
        <v>1005</v>
      </c>
      <c r="HH199" s="71"/>
      <c r="HI199" s="71"/>
      <c r="HJ199" s="71"/>
    </row>
    <row r="200" spans="187:218" ht="15.75" customHeight="1">
      <c r="GE200" s="86">
        <v>1</v>
      </c>
      <c r="GG200" s="76"/>
      <c r="GH200" s="76"/>
      <c r="GI200" s="76"/>
      <c r="GJ200" s="76" t="s">
        <v>244</v>
      </c>
      <c r="GK200" s="76"/>
      <c r="GL200" s="76"/>
      <c r="GM200" s="76"/>
      <c r="GN200" s="76" t="s">
        <v>244</v>
      </c>
      <c r="GO200" s="76"/>
      <c r="GP200" s="77" t="s">
        <v>1006</v>
      </c>
      <c r="GS200" s="76" t="s">
        <v>244</v>
      </c>
      <c r="GW200" s="76" t="s">
        <v>244</v>
      </c>
      <c r="GX200" s="77" t="s">
        <v>1007</v>
      </c>
      <c r="HB200" s="86" t="s">
        <v>244</v>
      </c>
      <c r="HC200" s="77" t="s">
        <v>1008</v>
      </c>
      <c r="HE200" s="86">
        <v>5</v>
      </c>
      <c r="HF200" s="77" t="s">
        <v>1009</v>
      </c>
      <c r="HH200" s="71"/>
      <c r="HI200" s="71"/>
      <c r="HJ200" s="71"/>
    </row>
    <row r="201" spans="187:218" ht="15.75" customHeight="1">
      <c r="GE201" s="86">
        <v>2</v>
      </c>
      <c r="GF201" s="77" t="s">
        <v>1010</v>
      </c>
      <c r="GG201" s="76"/>
      <c r="GH201" s="76"/>
      <c r="GI201" s="76"/>
      <c r="GJ201" s="76" t="s">
        <v>244</v>
      </c>
      <c r="GK201" s="76"/>
      <c r="GL201" s="76"/>
      <c r="GM201" s="76"/>
      <c r="GN201" s="76" t="s">
        <v>244</v>
      </c>
      <c r="GO201" s="76"/>
      <c r="GP201" s="77" t="s">
        <v>1011</v>
      </c>
      <c r="GS201" s="76" t="s">
        <v>244</v>
      </c>
      <c r="GT201" s="77" t="s">
        <v>1012</v>
      </c>
      <c r="GW201" s="76" t="s">
        <v>244</v>
      </c>
      <c r="GX201" s="77" t="s">
        <v>1013</v>
      </c>
      <c r="HB201" s="86" t="s">
        <v>244</v>
      </c>
      <c r="HC201" s="77" t="s">
        <v>1014</v>
      </c>
      <c r="HE201" s="86">
        <v>6</v>
      </c>
      <c r="HF201" s="77" t="s">
        <v>1015</v>
      </c>
      <c r="HH201" s="71"/>
      <c r="HI201" s="71"/>
      <c r="HJ201" s="71"/>
    </row>
    <row r="202" spans="187:218" ht="15.75" customHeight="1">
      <c r="GE202" s="86">
        <v>3</v>
      </c>
      <c r="GF202" s="77" t="s">
        <v>1016</v>
      </c>
      <c r="GG202" s="76"/>
      <c r="GH202" s="76"/>
      <c r="GI202" s="76"/>
      <c r="GJ202" s="76" t="s">
        <v>244</v>
      </c>
      <c r="GK202" s="76"/>
      <c r="GL202" s="76"/>
      <c r="GM202" s="76"/>
      <c r="GN202" s="76" t="s">
        <v>244</v>
      </c>
      <c r="GO202" s="76"/>
      <c r="GP202" s="77" t="s">
        <v>1017</v>
      </c>
      <c r="GS202" s="76" t="s">
        <v>244</v>
      </c>
      <c r="GT202" s="77" t="s">
        <v>1018</v>
      </c>
      <c r="GW202" s="76" t="s">
        <v>244</v>
      </c>
      <c r="GX202" s="77" t="s">
        <v>1019</v>
      </c>
      <c r="HB202" s="86" t="s">
        <v>244</v>
      </c>
      <c r="HC202" s="77" t="s">
        <v>1020</v>
      </c>
      <c r="HE202" s="86">
        <v>7</v>
      </c>
      <c r="HF202" s="77" t="s">
        <v>1021</v>
      </c>
      <c r="HH202" s="71"/>
      <c r="HI202" s="71"/>
      <c r="HJ202" s="71"/>
    </row>
    <row r="203" spans="187:218" ht="15.75" customHeight="1">
      <c r="GE203" s="86">
        <v>4</v>
      </c>
      <c r="GG203" s="76"/>
      <c r="GH203" s="76"/>
      <c r="GI203" s="76"/>
      <c r="GJ203" s="76" t="s">
        <v>244</v>
      </c>
      <c r="GK203" s="76"/>
      <c r="GL203" s="76"/>
      <c r="GM203" s="76"/>
      <c r="GN203" s="76" t="s">
        <v>244</v>
      </c>
      <c r="GO203" s="76"/>
      <c r="GS203" s="76" t="s">
        <v>244</v>
      </c>
      <c r="GW203" s="76" t="s">
        <v>244</v>
      </c>
      <c r="GX203" s="77" t="s">
        <v>1022</v>
      </c>
      <c r="HB203" s="86" t="s">
        <v>244</v>
      </c>
      <c r="HE203" s="86">
        <v>8</v>
      </c>
      <c r="HF203" s="77" t="s">
        <v>1023</v>
      </c>
      <c r="HH203" s="71"/>
      <c r="HI203" s="71"/>
      <c r="HJ203" s="71"/>
    </row>
    <row r="204" spans="187:218" ht="15.75" customHeight="1">
      <c r="GE204" s="86">
        <v>5</v>
      </c>
      <c r="GF204" s="77" t="s">
        <v>1024</v>
      </c>
      <c r="GG204" s="76"/>
      <c r="GH204" s="76"/>
      <c r="GI204" s="76"/>
      <c r="GJ204" s="76" t="s">
        <v>244</v>
      </c>
      <c r="GK204" s="76"/>
      <c r="GL204" s="76"/>
      <c r="GM204" s="76"/>
      <c r="GN204" s="76" t="s">
        <v>244</v>
      </c>
      <c r="GO204" s="76"/>
      <c r="GP204" s="77" t="s">
        <v>1025</v>
      </c>
      <c r="GS204" s="76" t="s">
        <v>244</v>
      </c>
      <c r="GT204" s="77" t="s">
        <v>1026</v>
      </c>
      <c r="GW204" s="76" t="s">
        <v>244</v>
      </c>
      <c r="GX204" s="77" t="s">
        <v>1027</v>
      </c>
      <c r="HB204" s="86" t="s">
        <v>244</v>
      </c>
      <c r="HC204" s="77" t="s">
        <v>1028</v>
      </c>
      <c r="HE204" s="86">
        <v>9</v>
      </c>
      <c r="HF204" s="77" t="s">
        <v>1029</v>
      </c>
      <c r="HH204" s="71"/>
      <c r="HI204" s="71"/>
      <c r="HJ204" s="71"/>
    </row>
    <row r="205" spans="187:218" ht="15.75" customHeight="1">
      <c r="GE205" s="86">
        <v>6</v>
      </c>
      <c r="GF205" s="77" t="s">
        <v>1030</v>
      </c>
      <c r="GG205" s="76"/>
      <c r="GH205" s="76"/>
      <c r="GI205" s="76"/>
      <c r="GJ205" s="76" t="s">
        <v>244</v>
      </c>
      <c r="GK205" s="76"/>
      <c r="GL205" s="76"/>
      <c r="GM205" s="76"/>
      <c r="GN205" s="76" t="s">
        <v>244</v>
      </c>
      <c r="GO205" s="76"/>
      <c r="GP205" s="77" t="s">
        <v>1031</v>
      </c>
      <c r="GS205" s="76" t="s">
        <v>244</v>
      </c>
      <c r="GT205" s="77" t="s">
        <v>1032</v>
      </c>
      <c r="GW205" s="76" t="s">
        <v>244</v>
      </c>
      <c r="GX205" s="77" t="s">
        <v>1033</v>
      </c>
      <c r="HB205" s="86" t="s">
        <v>244</v>
      </c>
      <c r="HC205" s="77" t="s">
        <v>1034</v>
      </c>
      <c r="HE205" s="86">
        <v>10</v>
      </c>
      <c r="HF205" s="77" t="s">
        <v>1035</v>
      </c>
      <c r="HH205" s="71"/>
      <c r="HI205" s="71"/>
      <c r="HJ205" s="71"/>
    </row>
    <row r="206" spans="187:218" ht="15.75" customHeight="1">
      <c r="GE206" s="86">
        <v>7</v>
      </c>
      <c r="GG206" s="76"/>
      <c r="GH206" s="76"/>
      <c r="GI206" s="76"/>
      <c r="GJ206" s="76" t="s">
        <v>244</v>
      </c>
      <c r="GK206" s="76"/>
      <c r="GL206" s="76"/>
      <c r="GM206" s="76"/>
      <c r="GN206" s="76" t="s">
        <v>244</v>
      </c>
      <c r="GO206" s="76"/>
      <c r="GS206" s="76" t="s">
        <v>244</v>
      </c>
      <c r="GT206" s="77" t="s">
        <v>1036</v>
      </c>
      <c r="GW206" s="76" t="s">
        <v>244</v>
      </c>
      <c r="GX206" s="77" t="s">
        <v>1037</v>
      </c>
      <c r="HB206" s="86" t="s">
        <v>244</v>
      </c>
      <c r="HC206" s="77" t="s">
        <v>1038</v>
      </c>
      <c r="HE206" s="86">
        <v>11</v>
      </c>
      <c r="HF206" s="77" t="s">
        <v>1039</v>
      </c>
      <c r="HH206" s="71"/>
      <c r="HI206" s="71"/>
      <c r="HJ206" s="71"/>
    </row>
    <row r="207" spans="187:218" ht="15.75" customHeight="1">
      <c r="GE207" s="86">
        <v>8</v>
      </c>
      <c r="GF207" s="77" t="s">
        <v>1040</v>
      </c>
      <c r="GG207" s="76"/>
      <c r="GH207" s="76"/>
      <c r="GI207" s="76"/>
      <c r="GJ207" s="76" t="s">
        <v>244</v>
      </c>
      <c r="GK207" s="76"/>
      <c r="GL207" s="76"/>
      <c r="GM207" s="76"/>
      <c r="GN207" s="76" t="s">
        <v>244</v>
      </c>
      <c r="GO207" s="76"/>
      <c r="GP207" s="77" t="s">
        <v>1041</v>
      </c>
      <c r="GS207" s="76" t="s">
        <v>244</v>
      </c>
      <c r="GW207" s="76" t="s">
        <v>244</v>
      </c>
      <c r="HB207" s="86" t="s">
        <v>244</v>
      </c>
      <c r="HE207" s="86">
        <v>12</v>
      </c>
      <c r="HF207" s="77" t="s">
        <v>1042</v>
      </c>
      <c r="HH207" s="71"/>
      <c r="HI207" s="71"/>
      <c r="HJ207" s="71"/>
    </row>
    <row r="208" spans="187:218" ht="15.75" customHeight="1">
      <c r="GE208" s="86">
        <v>9</v>
      </c>
      <c r="GF208" s="77" t="s">
        <v>1043</v>
      </c>
      <c r="GG208" s="76"/>
      <c r="GH208" s="76"/>
      <c r="GI208" s="76"/>
      <c r="GJ208" s="76"/>
      <c r="GK208" s="76"/>
      <c r="GL208" s="76"/>
      <c r="GM208" s="76"/>
      <c r="GN208" s="76" t="s">
        <v>244</v>
      </c>
      <c r="GO208" s="76"/>
      <c r="GS208" s="76" t="s">
        <v>244</v>
      </c>
      <c r="GT208" s="77" t="s">
        <v>1044</v>
      </c>
      <c r="GW208" s="76" t="s">
        <v>244</v>
      </c>
      <c r="HB208" s="86" t="s">
        <v>244</v>
      </c>
      <c r="HC208" s="77" t="s">
        <v>1045</v>
      </c>
      <c r="HE208" s="86">
        <v>13</v>
      </c>
      <c r="HF208" s="77" t="s">
        <v>1046</v>
      </c>
      <c r="HH208" s="71"/>
      <c r="HI208" s="71"/>
      <c r="HJ208" s="71"/>
    </row>
    <row r="209" spans="1:218" ht="15.75" customHeight="1">
      <c r="GE209" s="86">
        <v>10</v>
      </c>
      <c r="GF209" s="77" t="s">
        <v>1047</v>
      </c>
      <c r="GG209" s="76"/>
      <c r="GH209" s="76"/>
      <c r="GI209" s="76"/>
      <c r="GJ209" s="76"/>
      <c r="GK209" s="76"/>
      <c r="GL209" s="76"/>
      <c r="GM209" s="76"/>
      <c r="GN209" s="76" t="s">
        <v>244</v>
      </c>
      <c r="GO209" s="76"/>
      <c r="GP209" s="77" t="s">
        <v>1048</v>
      </c>
      <c r="GS209" s="76" t="s">
        <v>244</v>
      </c>
      <c r="GT209" s="77" t="s">
        <v>1049</v>
      </c>
      <c r="GW209" s="76" t="s">
        <v>244</v>
      </c>
      <c r="HB209" s="86" t="s">
        <v>244</v>
      </c>
      <c r="HE209" s="86">
        <v>14</v>
      </c>
      <c r="HF209" s="77" t="s">
        <v>1050</v>
      </c>
      <c r="HH209" s="71"/>
      <c r="HI209" s="71"/>
      <c r="HJ209" s="71"/>
    </row>
    <row r="210" spans="1:218" ht="15.75" customHeight="1">
      <c r="GE210" s="86">
        <v>11</v>
      </c>
      <c r="GF210" s="77" t="s">
        <v>1051</v>
      </c>
      <c r="GG210" s="76"/>
      <c r="GH210" s="76"/>
      <c r="GI210" s="76"/>
      <c r="GJ210" s="76"/>
      <c r="GK210" s="76"/>
      <c r="GL210" s="76"/>
      <c r="GM210" s="76"/>
      <c r="GN210" s="76" t="s">
        <v>244</v>
      </c>
      <c r="GO210" s="76"/>
      <c r="GP210" s="77" t="s">
        <v>1052</v>
      </c>
      <c r="GS210" s="76" t="s">
        <v>244</v>
      </c>
      <c r="GW210" s="76">
        <v>250</v>
      </c>
      <c r="GX210" s="77" t="s">
        <v>1053</v>
      </c>
      <c r="HB210" s="86" t="s">
        <v>244</v>
      </c>
      <c r="HC210" s="77" t="s">
        <v>1054</v>
      </c>
      <c r="HE210" s="86">
        <v>15</v>
      </c>
      <c r="HF210" s="77" t="s">
        <v>1055</v>
      </c>
      <c r="HH210" s="71"/>
      <c r="HI210" s="71"/>
      <c r="HJ210" s="71"/>
    </row>
    <row r="211" spans="1:218" ht="15.75" customHeight="1">
      <c r="GE211" s="86">
        <v>12</v>
      </c>
      <c r="GF211" s="77" t="s">
        <v>1056</v>
      </c>
      <c r="GG211" s="76"/>
      <c r="GH211" s="76"/>
      <c r="GI211" s="76"/>
      <c r="GJ211" s="76"/>
      <c r="GK211" s="76"/>
      <c r="GL211" s="76"/>
      <c r="GM211" s="76"/>
      <c r="GN211" s="76" t="s">
        <v>244</v>
      </c>
      <c r="GO211" s="76"/>
      <c r="GP211" s="77" t="s">
        <v>1057</v>
      </c>
      <c r="GS211" s="76" t="s">
        <v>244</v>
      </c>
      <c r="GT211" s="77" t="s">
        <v>1058</v>
      </c>
      <c r="GW211" s="76">
        <v>1</v>
      </c>
      <c r="GX211" s="77" t="s">
        <v>1059</v>
      </c>
      <c r="HB211" s="86" t="s">
        <v>244</v>
      </c>
      <c r="HC211" s="77" t="s">
        <v>1060</v>
      </c>
      <c r="HE211" s="86">
        <v>16</v>
      </c>
      <c r="HF211" s="77" t="s">
        <v>1061</v>
      </c>
      <c r="HH211" s="71"/>
      <c r="HI211" s="71"/>
      <c r="HJ211" s="71"/>
    </row>
    <row r="212" spans="1:218" ht="15.75" customHeight="1">
      <c r="GE212" s="86">
        <v>13</v>
      </c>
      <c r="GF212" s="77" t="s">
        <v>1062</v>
      </c>
      <c r="GG212" s="76"/>
      <c r="GH212" s="76"/>
      <c r="GI212" s="76"/>
      <c r="GJ212" s="76"/>
      <c r="GK212" s="68"/>
      <c r="GL212" s="68"/>
      <c r="GM212" s="68"/>
      <c r="GN212" s="68"/>
      <c r="GO212" s="68"/>
      <c r="GP212" s="77" t="s">
        <v>1063</v>
      </c>
      <c r="GS212" s="76" t="s">
        <v>244</v>
      </c>
      <c r="GT212" s="77" t="s">
        <v>1064</v>
      </c>
      <c r="GW212" s="68"/>
      <c r="HA212" s="71"/>
      <c r="HB212" s="71"/>
      <c r="HC212" s="77" t="s">
        <v>1065</v>
      </c>
      <c r="HE212" s="86">
        <v>17</v>
      </c>
      <c r="HF212" s="77" t="s">
        <v>1066</v>
      </c>
      <c r="HG212" s="71"/>
      <c r="HH212" s="71"/>
      <c r="HI212" s="71"/>
      <c r="HJ212" s="71"/>
    </row>
    <row r="213" spans="1:218" ht="15.75" customHeight="1">
      <c r="GE213" s="86">
        <v>14</v>
      </c>
      <c r="GF213" s="77" t="s">
        <v>1067</v>
      </c>
      <c r="GG213" s="68"/>
      <c r="GH213" s="68"/>
      <c r="GI213" s="68"/>
      <c r="GJ213" s="68"/>
      <c r="GK213" s="71"/>
      <c r="GL213" s="71"/>
      <c r="GM213" s="71"/>
      <c r="GN213" s="71"/>
      <c r="GO213" s="71"/>
      <c r="GP213" s="77" t="s">
        <v>1068</v>
      </c>
      <c r="GS213" s="76" t="s">
        <v>244</v>
      </c>
      <c r="GT213" s="77" t="s">
        <v>1069</v>
      </c>
      <c r="GW213" s="71"/>
      <c r="GX213" s="77" t="s">
        <v>1070</v>
      </c>
      <c r="HA213" s="71"/>
      <c r="HB213" s="71"/>
      <c r="HE213" s="86">
        <v>18</v>
      </c>
      <c r="HF213" s="77" t="s">
        <v>1071</v>
      </c>
      <c r="HG213" s="71"/>
      <c r="HH213" s="71"/>
      <c r="HI213" s="71"/>
      <c r="HJ213" s="71"/>
    </row>
    <row r="214" spans="1:218" ht="15.75" customHeight="1">
      <c r="GE214" s="86">
        <v>15</v>
      </c>
      <c r="GF214" s="77" t="s">
        <v>1072</v>
      </c>
      <c r="GG214" s="71"/>
      <c r="GH214" s="71"/>
      <c r="GI214" s="71"/>
      <c r="GJ214" s="71"/>
      <c r="GK214" s="71"/>
      <c r="GL214" s="71"/>
      <c r="GM214" s="71"/>
      <c r="GN214" s="71"/>
      <c r="GO214" s="71"/>
      <c r="GP214" s="77" t="s">
        <v>1073</v>
      </c>
      <c r="GS214" s="68"/>
      <c r="GT214" s="77" t="s">
        <v>1074</v>
      </c>
      <c r="GW214" s="71"/>
      <c r="GX214" s="77" t="s">
        <v>1075</v>
      </c>
      <c r="GZ214" s="71"/>
      <c r="HA214" s="71"/>
      <c r="HB214" s="71"/>
      <c r="HC214" s="77" t="s">
        <v>1076</v>
      </c>
      <c r="HE214" s="86">
        <v>19</v>
      </c>
      <c r="HF214" s="77" t="s">
        <v>1077</v>
      </c>
      <c r="HG214" s="71"/>
      <c r="HH214" s="71"/>
      <c r="HI214" s="71"/>
      <c r="HJ214" s="71"/>
    </row>
    <row r="215" spans="1:218" ht="15.75" customHeight="1">
      <c r="A215" s="45"/>
      <c r="B215" s="45"/>
      <c r="C215" s="45"/>
      <c r="D215" s="45"/>
      <c r="E215" s="45"/>
      <c r="F215" s="45"/>
      <c r="G215" s="45"/>
      <c r="H215" s="45"/>
      <c r="I215" s="45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  <c r="AA215" s="45"/>
      <c r="AB215" s="45"/>
      <c r="AC215" s="45"/>
      <c r="AD215" s="45"/>
      <c r="GE215" s="86">
        <v>16</v>
      </c>
      <c r="GF215" s="77" t="s">
        <v>1078</v>
      </c>
      <c r="GG215" s="71"/>
      <c r="GH215" s="71"/>
      <c r="GI215" s="71"/>
      <c r="GJ215" s="71"/>
      <c r="GK215" s="71"/>
      <c r="GL215" s="71"/>
      <c r="GM215" s="71"/>
      <c r="GN215" s="71"/>
      <c r="GO215" s="71"/>
      <c r="GS215" s="71"/>
      <c r="GT215" s="77" t="s">
        <v>1079</v>
      </c>
      <c r="GW215" s="71"/>
      <c r="GX215" s="77" t="s">
        <v>1080</v>
      </c>
      <c r="GZ215" s="71"/>
      <c r="HA215" s="71"/>
      <c r="HB215" s="71"/>
      <c r="HE215" s="86">
        <v>20</v>
      </c>
      <c r="HF215" s="77" t="s">
        <v>1081</v>
      </c>
      <c r="HG215" s="71"/>
      <c r="HH215" s="71"/>
      <c r="HI215" s="71"/>
      <c r="HJ215" s="71"/>
    </row>
    <row r="216" spans="1:218" ht="15.75" customHeight="1">
      <c r="A216" s="45"/>
      <c r="B216" s="45"/>
      <c r="C216" s="45"/>
      <c r="D216" s="45"/>
      <c r="E216" s="45"/>
      <c r="F216" s="45"/>
      <c r="G216" s="45"/>
      <c r="H216" s="45"/>
      <c r="I216" s="45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  <c r="AA216" s="45"/>
      <c r="AB216" s="45"/>
      <c r="AC216" s="45"/>
      <c r="AD216" s="45"/>
      <c r="GE216" s="86">
        <v>17</v>
      </c>
      <c r="GF216" s="77" t="s">
        <v>1082</v>
      </c>
      <c r="GG216" s="71"/>
      <c r="GH216" s="71"/>
      <c r="GI216" s="71"/>
      <c r="GJ216" s="71"/>
      <c r="GK216" s="71"/>
      <c r="GL216" s="71"/>
      <c r="GM216" s="71"/>
      <c r="GN216" s="71"/>
      <c r="GO216" s="71"/>
      <c r="GP216" s="77" t="s">
        <v>1083</v>
      </c>
      <c r="GS216" s="71"/>
      <c r="GT216" s="77" t="s">
        <v>1084</v>
      </c>
      <c r="GV216" s="71"/>
      <c r="GW216" s="71"/>
      <c r="GX216" s="71"/>
      <c r="GY216" s="71"/>
      <c r="GZ216" s="71"/>
      <c r="HA216" s="71"/>
      <c r="HB216" s="71"/>
      <c r="HC216" s="77" t="s">
        <v>1085</v>
      </c>
      <c r="HE216" s="86">
        <v>21</v>
      </c>
      <c r="HF216" s="77" t="s">
        <v>1086</v>
      </c>
      <c r="HG216" s="71"/>
      <c r="HH216" s="71"/>
      <c r="HI216" s="71"/>
      <c r="HJ216" s="71"/>
    </row>
    <row r="217" spans="1:218" ht="15.75" customHeight="1">
      <c r="A217" s="45"/>
      <c r="B217" s="45"/>
      <c r="C217" s="45"/>
      <c r="D217" s="45"/>
      <c r="E217" s="45"/>
      <c r="F217" s="45"/>
      <c r="G217" s="45"/>
      <c r="H217" s="45"/>
      <c r="I217" s="45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  <c r="AA217" s="45"/>
      <c r="AB217" s="45"/>
      <c r="AC217" s="45"/>
      <c r="AD217" s="45"/>
      <c r="GE217" s="86">
        <v>18</v>
      </c>
      <c r="GF217" s="77" t="s">
        <v>1087</v>
      </c>
      <c r="GG217" s="71"/>
      <c r="GH217" s="71"/>
      <c r="GI217" s="71"/>
      <c r="GJ217" s="71"/>
      <c r="GK217" s="71"/>
      <c r="GL217" s="71"/>
      <c r="GM217" s="71"/>
      <c r="GN217" s="71"/>
      <c r="GO217" s="71"/>
      <c r="GP217" s="77" t="s">
        <v>1088</v>
      </c>
      <c r="GS217" s="71"/>
      <c r="GV217" s="71"/>
      <c r="GW217" s="71"/>
      <c r="GX217" s="71"/>
      <c r="GY217" s="71"/>
      <c r="GZ217" s="71"/>
      <c r="HA217" s="71"/>
      <c r="HB217" s="71"/>
      <c r="HC217" s="77" t="s">
        <v>1089</v>
      </c>
      <c r="HE217" s="71"/>
      <c r="HG217" s="71"/>
      <c r="HH217" s="71"/>
      <c r="HI217" s="71"/>
      <c r="HJ217" s="71"/>
    </row>
    <row r="218" spans="1:218" ht="15.75" customHeight="1">
      <c r="A218" s="45"/>
      <c r="B218" s="45"/>
      <c r="C218" s="45"/>
      <c r="D218" s="45"/>
      <c r="E218" s="45"/>
      <c r="F218" s="45"/>
      <c r="G218" s="45"/>
      <c r="H218" s="45"/>
      <c r="I218" s="45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  <c r="AA218" s="45"/>
      <c r="AB218" s="45"/>
      <c r="AC218" s="45"/>
      <c r="AD218" s="45"/>
      <c r="GE218" s="86">
        <v>19</v>
      </c>
      <c r="GF218" s="77" t="s">
        <v>1090</v>
      </c>
      <c r="GG218" s="71"/>
      <c r="GH218" s="71"/>
      <c r="GI218" s="71"/>
      <c r="GJ218" s="71"/>
      <c r="GK218" s="71"/>
      <c r="GL218" s="71"/>
      <c r="GM218" s="71"/>
      <c r="GN218" s="71"/>
      <c r="GO218" s="71"/>
      <c r="GP218" s="77" t="s">
        <v>1091</v>
      </c>
      <c r="GS218" s="71"/>
      <c r="GT218" s="77" t="s">
        <v>1092</v>
      </c>
      <c r="GU218" s="71"/>
      <c r="GV218" s="71"/>
      <c r="GW218" s="71"/>
      <c r="GX218" s="71"/>
      <c r="GY218" s="71"/>
      <c r="GZ218" s="71"/>
      <c r="HA218" s="71"/>
      <c r="HB218" s="71"/>
      <c r="HC218" s="77" t="s">
        <v>1093</v>
      </c>
      <c r="HE218" s="71"/>
      <c r="HF218" s="77" t="s">
        <v>1094</v>
      </c>
      <c r="HG218" s="71"/>
      <c r="HH218" s="71"/>
      <c r="HI218" s="71"/>
      <c r="HJ218" s="71"/>
    </row>
    <row r="219" spans="1:218" ht="15.75" customHeight="1">
      <c r="A219" s="45"/>
      <c r="B219" s="45"/>
      <c r="C219" s="45"/>
      <c r="D219" s="45"/>
      <c r="E219" s="45"/>
      <c r="F219" s="45"/>
      <c r="G219" s="45"/>
      <c r="H219" s="45"/>
      <c r="I219" s="45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  <c r="AA219" s="45"/>
      <c r="AB219" s="45"/>
      <c r="AC219" s="45"/>
      <c r="AD219" s="45"/>
      <c r="GE219" s="86">
        <v>20</v>
      </c>
      <c r="GF219" s="77" t="s">
        <v>1095</v>
      </c>
      <c r="GG219" s="71"/>
      <c r="GH219" s="71"/>
      <c r="GI219" s="71"/>
      <c r="GJ219" s="71"/>
      <c r="GK219" s="71"/>
      <c r="GL219" s="71"/>
      <c r="GM219" s="71"/>
      <c r="GN219" s="71"/>
      <c r="GO219" s="71"/>
      <c r="GP219" s="77" t="s">
        <v>1096</v>
      </c>
      <c r="GS219" s="71"/>
      <c r="GT219" s="77" t="s">
        <v>1097</v>
      </c>
      <c r="GU219" s="71"/>
      <c r="GV219" s="71"/>
      <c r="GW219" s="71"/>
      <c r="GX219" s="71"/>
      <c r="GY219" s="71"/>
      <c r="GZ219" s="71"/>
      <c r="HA219" s="71"/>
      <c r="HB219" s="71"/>
      <c r="HE219" s="71"/>
      <c r="HF219" s="77" t="s">
        <v>1098</v>
      </c>
      <c r="HG219" s="71"/>
      <c r="HH219" s="71"/>
      <c r="HI219" s="71"/>
      <c r="HJ219" s="71"/>
    </row>
    <row r="220" spans="1:218" ht="15.75" customHeight="1">
      <c r="A220" s="45"/>
      <c r="B220" s="45"/>
      <c r="C220" s="45"/>
      <c r="D220" s="45"/>
      <c r="E220" s="45"/>
      <c r="F220" s="45"/>
      <c r="G220" s="45"/>
      <c r="H220" s="45"/>
      <c r="I220" s="45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  <c r="AA220" s="45"/>
      <c r="AB220" s="45"/>
      <c r="AC220" s="45"/>
      <c r="AD220" s="45"/>
      <c r="GF220" s="77" t="s">
        <v>1099</v>
      </c>
      <c r="GG220" s="71"/>
      <c r="GH220" s="71"/>
      <c r="GI220" s="71"/>
      <c r="GJ220" s="71"/>
      <c r="GK220" s="71"/>
      <c r="GL220" s="71"/>
      <c r="GM220" s="71"/>
      <c r="GN220" s="71"/>
      <c r="GO220" s="71"/>
      <c r="GR220" s="71"/>
      <c r="GS220" s="71"/>
      <c r="GT220" s="77" t="s">
        <v>1100</v>
      </c>
      <c r="GU220" s="71"/>
      <c r="GV220" s="71"/>
      <c r="GW220" s="71"/>
      <c r="GX220" s="71"/>
      <c r="GY220" s="71"/>
      <c r="GZ220" s="71"/>
      <c r="HA220" s="71"/>
      <c r="HB220" s="71"/>
      <c r="HC220" s="77" t="s">
        <v>1101</v>
      </c>
      <c r="HE220" s="71"/>
      <c r="HG220" s="71"/>
      <c r="HH220" s="71"/>
      <c r="HI220" s="71"/>
      <c r="HJ220" s="71"/>
    </row>
    <row r="221" spans="1:218" ht="15.75" customHeight="1">
      <c r="A221" s="45"/>
      <c r="B221" s="45"/>
      <c r="C221" s="45"/>
      <c r="D221" s="45"/>
      <c r="E221" s="45"/>
      <c r="F221" s="45"/>
      <c r="G221" s="45"/>
      <c r="H221" s="45"/>
      <c r="I221" s="45"/>
      <c r="J221" s="45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  <c r="AA221" s="45"/>
      <c r="AB221" s="45"/>
      <c r="AC221" s="45"/>
      <c r="AD221" s="45"/>
      <c r="GF221" s="77" t="s">
        <v>1102</v>
      </c>
      <c r="GG221" s="71"/>
      <c r="GH221" s="71"/>
      <c r="GI221" s="71"/>
      <c r="GJ221" s="71"/>
      <c r="GK221" s="71"/>
      <c r="GL221" s="71"/>
      <c r="GM221" s="71"/>
      <c r="GN221" s="71"/>
      <c r="GO221" s="71"/>
      <c r="GP221" s="77" t="s">
        <v>1103</v>
      </c>
      <c r="GR221" s="71"/>
      <c r="GS221" s="71"/>
      <c r="GT221" s="77" t="s">
        <v>1104</v>
      </c>
      <c r="GU221" s="71"/>
      <c r="GV221" s="71"/>
      <c r="GW221" s="71"/>
      <c r="GX221" s="71"/>
      <c r="GY221" s="71"/>
      <c r="GZ221" s="71"/>
      <c r="HA221" s="71"/>
      <c r="HB221" s="71"/>
      <c r="HE221" s="71"/>
      <c r="HF221" s="77" t="s">
        <v>1105</v>
      </c>
      <c r="HG221" s="71"/>
      <c r="HH221" s="71"/>
      <c r="HI221" s="71"/>
      <c r="HJ221" s="71"/>
    </row>
    <row r="222" spans="1:218" ht="15.75" customHeight="1">
      <c r="A222" s="45"/>
      <c r="B222" s="45"/>
      <c r="C222" s="45"/>
      <c r="D222" s="45"/>
      <c r="E222" s="45"/>
      <c r="F222" s="45"/>
      <c r="G222" s="45"/>
      <c r="H222" s="45"/>
      <c r="I222" s="45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  <c r="AA222" s="45"/>
      <c r="AB222" s="45"/>
      <c r="AC222" s="45"/>
      <c r="AD222" s="45"/>
      <c r="GF222" s="77" t="s">
        <v>1106</v>
      </c>
      <c r="GG222" s="71"/>
      <c r="GH222" s="71"/>
      <c r="GI222" s="71"/>
      <c r="GJ222" s="71"/>
      <c r="GK222" s="71"/>
      <c r="GL222" s="71"/>
      <c r="GM222" s="71"/>
      <c r="GN222" s="71"/>
      <c r="GO222" s="71"/>
      <c r="GP222" s="77" t="s">
        <v>1107</v>
      </c>
      <c r="GQ222" s="71"/>
      <c r="GR222" s="71"/>
      <c r="GS222" s="71"/>
      <c r="GT222" s="71"/>
      <c r="GU222" s="71"/>
      <c r="GV222" s="71"/>
      <c r="GW222" s="71"/>
      <c r="GX222" s="71"/>
      <c r="GY222" s="71"/>
      <c r="GZ222" s="71"/>
      <c r="HA222" s="71"/>
      <c r="HB222" s="71"/>
      <c r="HC222" s="77" t="s">
        <v>1108</v>
      </c>
      <c r="HD222" s="71"/>
      <c r="HE222" s="71"/>
      <c r="HF222" s="77" t="s">
        <v>1109</v>
      </c>
      <c r="HG222" s="71"/>
      <c r="HH222" s="71"/>
      <c r="HI222" s="71"/>
      <c r="HJ222" s="71"/>
    </row>
    <row r="223" spans="1:218" ht="15.75" customHeight="1">
      <c r="A223" s="45"/>
      <c r="B223" s="45"/>
      <c r="C223" s="45"/>
      <c r="D223" s="45"/>
      <c r="E223" s="45"/>
      <c r="F223" s="45"/>
      <c r="G223" s="45"/>
      <c r="H223" s="45"/>
      <c r="I223" s="45"/>
      <c r="J223" s="45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  <c r="AA223" s="45"/>
      <c r="AB223" s="45"/>
      <c r="AC223" s="45"/>
      <c r="AD223" s="45"/>
      <c r="GF223" s="77" t="s">
        <v>1110</v>
      </c>
      <c r="GG223" s="71"/>
      <c r="GH223" s="71"/>
      <c r="GI223" s="71"/>
      <c r="GJ223" s="71"/>
      <c r="GK223" s="71"/>
      <c r="GL223" s="71"/>
      <c r="GM223" s="71"/>
      <c r="GN223" s="71"/>
      <c r="GO223" s="71"/>
      <c r="GP223" s="77" t="s">
        <v>1111</v>
      </c>
      <c r="GQ223" s="71"/>
      <c r="GR223" s="71"/>
      <c r="GS223" s="71"/>
      <c r="GT223" s="71"/>
      <c r="GU223" s="71"/>
      <c r="GV223" s="71"/>
      <c r="GW223" s="71"/>
      <c r="GX223" s="71"/>
      <c r="GY223" s="71"/>
      <c r="GZ223" s="71"/>
      <c r="HA223" s="71"/>
      <c r="HB223" s="71"/>
      <c r="HC223" s="77" t="s">
        <v>1112</v>
      </c>
      <c r="HD223" s="71"/>
      <c r="HE223" s="71"/>
      <c r="HF223" s="77" t="s">
        <v>1113</v>
      </c>
      <c r="HG223" s="71"/>
      <c r="HH223" s="71"/>
      <c r="HI223" s="71"/>
      <c r="HJ223" s="71"/>
    </row>
    <row r="224" spans="1:218" ht="15.75" customHeight="1">
      <c r="A224" s="45"/>
      <c r="B224" s="45"/>
      <c r="C224" s="45"/>
      <c r="D224" s="45"/>
      <c r="E224" s="45"/>
      <c r="F224" s="45"/>
      <c r="G224" s="45"/>
      <c r="H224" s="45"/>
      <c r="I224" s="45"/>
      <c r="J224" s="45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  <c r="AA224" s="45"/>
      <c r="AB224" s="45"/>
      <c r="AC224" s="45"/>
      <c r="AD224" s="45"/>
      <c r="GF224" s="77" t="s">
        <v>1114</v>
      </c>
      <c r="GG224" s="71"/>
      <c r="GH224" s="71"/>
      <c r="GI224" s="71"/>
      <c r="GJ224" s="71"/>
      <c r="GK224" s="71"/>
      <c r="GL224" s="71"/>
      <c r="GM224" s="71"/>
      <c r="GN224" s="71"/>
      <c r="GO224" s="71"/>
      <c r="GP224" s="77" t="s">
        <v>1115</v>
      </c>
      <c r="GQ224" s="71"/>
      <c r="GR224" s="71"/>
      <c r="GS224" s="71"/>
      <c r="GT224" s="71"/>
      <c r="GU224" s="71"/>
      <c r="GV224" s="71"/>
      <c r="GW224" s="71"/>
      <c r="GX224" s="71"/>
      <c r="GY224" s="71"/>
      <c r="GZ224" s="71"/>
      <c r="HA224" s="71"/>
      <c r="HB224" s="71"/>
      <c r="HC224" s="77" t="s">
        <v>1116</v>
      </c>
      <c r="HD224" s="71"/>
      <c r="HE224" s="71"/>
      <c r="HF224" s="77" t="s">
        <v>1117</v>
      </c>
      <c r="HG224" s="71"/>
      <c r="HH224" s="71"/>
      <c r="HI224" s="71"/>
      <c r="HJ224" s="71"/>
    </row>
    <row r="225" spans="1:218" ht="15.75" customHeight="1">
      <c r="A225" s="45"/>
      <c r="B225" s="45"/>
      <c r="C225" s="45"/>
      <c r="D225" s="45"/>
      <c r="E225" s="45"/>
      <c r="F225" s="45"/>
      <c r="G225" s="45"/>
      <c r="H225" s="45"/>
      <c r="I225" s="45"/>
      <c r="J225" s="45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  <c r="AA225" s="45"/>
      <c r="AB225" s="45"/>
      <c r="AC225" s="45"/>
      <c r="AD225" s="45"/>
      <c r="GF225" s="77" t="s">
        <v>1118</v>
      </c>
      <c r="GG225" s="71"/>
      <c r="GH225" s="71"/>
      <c r="GI225" s="71"/>
      <c r="GJ225" s="71"/>
      <c r="GK225" s="71"/>
      <c r="GL225" s="71"/>
      <c r="GM225" s="71"/>
      <c r="GN225" s="71"/>
      <c r="GO225" s="71"/>
      <c r="GQ225" s="71"/>
      <c r="GR225" s="71"/>
      <c r="GS225" s="71"/>
      <c r="GT225" s="71"/>
      <c r="GU225" s="71"/>
      <c r="GV225" s="71"/>
      <c r="GW225" s="71"/>
      <c r="GX225" s="71"/>
      <c r="GY225" s="71"/>
      <c r="GZ225" s="71"/>
      <c r="HA225" s="71"/>
      <c r="HB225" s="71"/>
      <c r="HD225" s="71"/>
      <c r="HE225" s="71"/>
      <c r="HF225" s="77" t="s">
        <v>1119</v>
      </c>
      <c r="HG225" s="71"/>
      <c r="HH225" s="71"/>
      <c r="HI225" s="71"/>
      <c r="HJ225" s="71"/>
    </row>
    <row r="226" spans="1:218" ht="15.75" customHeight="1">
      <c r="A226" s="45"/>
      <c r="B226" s="45"/>
      <c r="C226" s="45"/>
      <c r="D226" s="45"/>
      <c r="E226" s="45"/>
      <c r="F226" s="45"/>
      <c r="G226" s="45"/>
      <c r="H226" s="45"/>
      <c r="I226" s="45"/>
      <c r="J226" s="45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  <c r="AA226" s="45"/>
      <c r="AB226" s="45"/>
      <c r="AC226" s="45"/>
      <c r="AD226" s="45"/>
      <c r="GF226" s="77" t="s">
        <v>1120</v>
      </c>
      <c r="GG226" s="71"/>
      <c r="GH226" s="71"/>
      <c r="GI226" s="71"/>
      <c r="GJ226" s="71"/>
      <c r="GK226" s="71"/>
      <c r="GL226" s="71"/>
      <c r="GM226" s="71"/>
      <c r="GN226" s="71"/>
      <c r="GO226" s="71"/>
      <c r="GP226" s="77" t="s">
        <v>1121</v>
      </c>
      <c r="GQ226" s="71"/>
      <c r="GR226" s="71"/>
      <c r="GS226" s="71"/>
      <c r="GT226" s="71"/>
      <c r="GU226" s="71"/>
      <c r="GV226" s="71"/>
      <c r="GW226" s="71"/>
      <c r="GX226" s="71"/>
      <c r="GY226" s="71"/>
      <c r="GZ226" s="71"/>
      <c r="HA226" s="71"/>
      <c r="HB226" s="71"/>
      <c r="HC226" s="77" t="s">
        <v>1122</v>
      </c>
      <c r="HD226" s="71"/>
      <c r="HE226" s="71"/>
      <c r="HF226" s="77" t="s">
        <v>1123</v>
      </c>
      <c r="HG226" s="71"/>
      <c r="HH226" s="71"/>
      <c r="HI226" s="71"/>
      <c r="HJ226" s="71"/>
    </row>
    <row r="227" spans="1:218" ht="15.75" customHeight="1">
      <c r="A227" s="45"/>
      <c r="B227" s="45"/>
      <c r="C227" s="45"/>
      <c r="D227" s="45"/>
      <c r="E227" s="45"/>
      <c r="F227" s="45"/>
      <c r="G227" s="45"/>
      <c r="H227" s="45"/>
      <c r="I227" s="45"/>
      <c r="J227" s="45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  <c r="AA227" s="45"/>
      <c r="AB227" s="45"/>
      <c r="AC227" s="45"/>
      <c r="AD227" s="45"/>
      <c r="GF227" s="77" t="s">
        <v>1124</v>
      </c>
      <c r="GG227" s="71"/>
      <c r="GH227" s="71"/>
      <c r="GI227" s="71"/>
      <c r="GJ227" s="71"/>
      <c r="GK227" s="71"/>
      <c r="GL227" s="71"/>
      <c r="GM227" s="71"/>
      <c r="GN227" s="71"/>
      <c r="GO227" s="71"/>
      <c r="GP227" s="77" t="s">
        <v>1125</v>
      </c>
      <c r="GQ227" s="71"/>
      <c r="GR227" s="71"/>
      <c r="GS227" s="71"/>
      <c r="GT227" s="71"/>
      <c r="GU227" s="71"/>
      <c r="GV227" s="71"/>
      <c r="GW227" s="71"/>
      <c r="GX227" s="71"/>
      <c r="GY227" s="71"/>
      <c r="GZ227" s="71"/>
      <c r="HA227" s="71"/>
      <c r="HB227" s="71"/>
      <c r="HC227" s="77" t="s">
        <v>1126</v>
      </c>
      <c r="HD227" s="71"/>
      <c r="HE227" s="71"/>
      <c r="HG227" s="71"/>
      <c r="HH227" s="71"/>
      <c r="HI227" s="71"/>
      <c r="HJ227" s="71"/>
    </row>
    <row r="228" spans="1:218" ht="15.75" customHeight="1">
      <c r="A228" s="45"/>
      <c r="B228" s="45"/>
      <c r="C228" s="45"/>
      <c r="D228" s="45"/>
      <c r="E228" s="45"/>
      <c r="F228" s="45"/>
      <c r="G228" s="45"/>
      <c r="H228" s="45"/>
      <c r="I228" s="45"/>
      <c r="J228" s="45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  <c r="AA228" s="45"/>
      <c r="AB228" s="45"/>
      <c r="AC228" s="45"/>
      <c r="AD228" s="45"/>
      <c r="GF228" s="71"/>
      <c r="GG228" s="71"/>
      <c r="GH228" s="71"/>
      <c r="GI228" s="71"/>
      <c r="GJ228" s="71"/>
      <c r="GK228" s="71"/>
      <c r="GL228" s="71"/>
      <c r="GM228" s="71"/>
      <c r="GN228" s="71"/>
      <c r="GO228" s="71"/>
      <c r="GP228" s="71"/>
      <c r="GQ228" s="71"/>
      <c r="GR228" s="71"/>
      <c r="GS228" s="71"/>
      <c r="GT228" s="71"/>
      <c r="GU228" s="71"/>
      <c r="GV228" s="71"/>
      <c r="GW228" s="71"/>
      <c r="GX228" s="71"/>
      <c r="GY228" s="71"/>
      <c r="GZ228" s="71"/>
      <c r="HA228" s="71"/>
      <c r="HB228" s="71"/>
      <c r="HC228" s="77" t="s">
        <v>1127</v>
      </c>
      <c r="HD228" s="71"/>
      <c r="HE228" s="71"/>
      <c r="HF228" s="77" t="s">
        <v>1128</v>
      </c>
      <c r="HG228" s="71"/>
      <c r="HH228" s="71"/>
      <c r="HI228" s="71"/>
      <c r="HJ228" s="71"/>
    </row>
    <row r="229" spans="1:218" ht="15.75" customHeight="1">
      <c r="A229" s="45"/>
      <c r="B229" s="45"/>
      <c r="C229" s="45"/>
      <c r="D229" s="45"/>
      <c r="E229" s="45"/>
      <c r="F229" s="45"/>
      <c r="G229" s="45"/>
      <c r="H229" s="45"/>
      <c r="I229" s="45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  <c r="AA229" s="45"/>
      <c r="AB229" s="45"/>
      <c r="AC229" s="45"/>
      <c r="AD229" s="45"/>
      <c r="GF229" s="77" t="s">
        <v>1129</v>
      </c>
      <c r="GG229" s="71"/>
      <c r="GH229" s="71"/>
      <c r="GI229" s="71"/>
      <c r="GJ229" s="71"/>
      <c r="GK229" s="71"/>
      <c r="GL229" s="71"/>
      <c r="GM229" s="71"/>
      <c r="GN229" s="71"/>
      <c r="GO229" s="71"/>
      <c r="GP229" s="71"/>
      <c r="GQ229" s="71"/>
      <c r="GR229" s="71"/>
      <c r="GS229" s="71"/>
      <c r="GT229" s="71"/>
      <c r="GU229" s="71"/>
      <c r="GV229" s="71"/>
      <c r="GW229" s="71"/>
      <c r="GX229" s="71"/>
      <c r="GY229" s="71"/>
      <c r="GZ229" s="71"/>
      <c r="HA229" s="71"/>
      <c r="HB229" s="71"/>
      <c r="HD229" s="71"/>
      <c r="HE229" s="71"/>
      <c r="HF229" s="77" t="s">
        <v>1130</v>
      </c>
      <c r="HH229" s="71"/>
      <c r="HI229" s="71"/>
      <c r="HJ229" s="71"/>
    </row>
    <row r="230" spans="1:218" ht="15.75" customHeight="1">
      <c r="A230" s="45"/>
      <c r="B230" s="45"/>
      <c r="C230" s="45"/>
      <c r="D230" s="45"/>
      <c r="E230" s="45"/>
      <c r="F230" s="45"/>
      <c r="G230" s="45"/>
      <c r="H230" s="45"/>
      <c r="I230" s="45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  <c r="AA230" s="45"/>
      <c r="AB230" s="45"/>
      <c r="AC230" s="45"/>
      <c r="AD230" s="45"/>
      <c r="GF230" s="77" t="s">
        <v>1131</v>
      </c>
      <c r="GG230" s="71"/>
      <c r="GH230" s="71"/>
      <c r="GI230" s="71"/>
      <c r="GJ230" s="71"/>
      <c r="GK230" s="71"/>
      <c r="GL230" s="71"/>
      <c r="GM230" s="71"/>
      <c r="GN230" s="71"/>
      <c r="GO230" s="71"/>
      <c r="GP230" s="71"/>
      <c r="GQ230" s="71"/>
      <c r="GR230" s="71"/>
      <c r="GS230" s="71"/>
      <c r="GT230" s="71"/>
      <c r="GU230" s="71"/>
      <c r="GV230" s="71"/>
      <c r="GW230" s="71"/>
      <c r="GX230" s="71"/>
      <c r="GY230" s="71"/>
      <c r="GZ230" s="71"/>
      <c r="HA230" s="71"/>
      <c r="HB230" s="71"/>
      <c r="HC230" s="77" t="s">
        <v>1132</v>
      </c>
      <c r="HD230" s="71"/>
      <c r="HE230" s="71"/>
      <c r="HF230" s="77" t="s">
        <v>1133</v>
      </c>
      <c r="HH230" s="71"/>
      <c r="HI230" s="71"/>
      <c r="HJ230" s="71"/>
    </row>
    <row r="231" spans="1:218" ht="15.75" customHeight="1">
      <c r="A231" s="45"/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  <c r="AA231" s="45"/>
      <c r="AB231" s="45"/>
      <c r="AC231" s="45"/>
      <c r="AD231" s="45"/>
      <c r="GF231" s="77" t="s">
        <v>1134</v>
      </c>
      <c r="GG231" s="71"/>
      <c r="GH231" s="71"/>
      <c r="GI231" s="71"/>
      <c r="GJ231" s="71"/>
      <c r="GK231" s="71"/>
      <c r="GL231" s="71"/>
      <c r="GM231" s="71"/>
      <c r="GN231" s="71"/>
      <c r="GO231" s="71"/>
      <c r="GP231" s="71"/>
      <c r="GQ231" s="71"/>
      <c r="GR231" s="71"/>
      <c r="GS231" s="71"/>
      <c r="GT231" s="71"/>
      <c r="GU231" s="71"/>
      <c r="GV231" s="71"/>
      <c r="GW231" s="71"/>
      <c r="GX231" s="71"/>
      <c r="GY231" s="71"/>
      <c r="GZ231" s="71"/>
      <c r="HA231" s="71"/>
      <c r="HB231" s="71"/>
      <c r="HD231" s="71"/>
      <c r="HE231" s="71"/>
      <c r="HF231" s="77" t="s">
        <v>1135</v>
      </c>
      <c r="HH231" s="71"/>
      <c r="HI231" s="71"/>
      <c r="HJ231" s="71"/>
    </row>
    <row r="232" spans="1:218" ht="15.75" customHeight="1">
      <c r="A232" s="45"/>
      <c r="B232" s="45"/>
      <c r="C232" s="45"/>
      <c r="D232" s="45"/>
      <c r="E232" s="45"/>
      <c r="F232" s="45"/>
      <c r="G232" s="45"/>
      <c r="H232" s="45"/>
      <c r="I232" s="45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  <c r="AA232" s="45"/>
      <c r="AB232" s="45"/>
      <c r="AC232" s="45"/>
      <c r="AD232" s="45"/>
      <c r="GF232" s="77" t="s">
        <v>1136</v>
      </c>
      <c r="GG232" s="71"/>
      <c r="GH232" s="71"/>
      <c r="GI232" s="71"/>
      <c r="GJ232" s="71"/>
      <c r="GK232" s="71"/>
      <c r="GL232" s="71"/>
      <c r="GM232" s="71"/>
      <c r="GN232" s="71"/>
      <c r="GO232" s="71"/>
      <c r="GP232" s="71"/>
      <c r="GQ232" s="71"/>
      <c r="GR232" s="71"/>
      <c r="GS232" s="71"/>
      <c r="GT232" s="71"/>
      <c r="GU232" s="71"/>
      <c r="GV232" s="71"/>
      <c r="GW232" s="71"/>
      <c r="GX232" s="71"/>
      <c r="GY232" s="71"/>
      <c r="GZ232" s="71"/>
      <c r="HA232" s="71"/>
      <c r="HB232" s="71"/>
      <c r="HC232" s="77" t="s">
        <v>1137</v>
      </c>
      <c r="HD232" s="71"/>
      <c r="HE232" s="71"/>
      <c r="HF232" s="77" t="s">
        <v>1138</v>
      </c>
      <c r="HH232" s="71"/>
      <c r="HI232" s="71"/>
      <c r="HJ232" s="71"/>
    </row>
    <row r="233" spans="1:218" ht="15.75" customHeight="1">
      <c r="A233" s="45"/>
      <c r="B233" s="45"/>
      <c r="C233" s="45"/>
      <c r="D233" s="45"/>
      <c r="E233" s="45"/>
      <c r="F233" s="45"/>
      <c r="G233" s="45"/>
      <c r="H233" s="45"/>
      <c r="I233" s="45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  <c r="AA233" s="45"/>
      <c r="AB233" s="45"/>
      <c r="AC233" s="45"/>
      <c r="AD233" s="45"/>
      <c r="GG233" s="71"/>
      <c r="GH233" s="71"/>
      <c r="GI233" s="71"/>
      <c r="GJ233" s="71"/>
      <c r="GK233" s="71"/>
      <c r="GL233" s="71"/>
      <c r="GM233" s="71"/>
      <c r="GN233" s="71"/>
      <c r="GO233" s="71"/>
      <c r="GP233" s="71"/>
      <c r="GQ233" s="71"/>
      <c r="GR233" s="71"/>
      <c r="GS233" s="71"/>
      <c r="GT233" s="71"/>
      <c r="GU233" s="71"/>
      <c r="GV233" s="71"/>
      <c r="GW233" s="71"/>
      <c r="GX233" s="71"/>
      <c r="GY233" s="71"/>
      <c r="GZ233" s="71"/>
      <c r="HA233" s="71"/>
      <c r="HB233" s="71"/>
      <c r="HC233" s="77" t="s">
        <v>1139</v>
      </c>
      <c r="HD233" s="71"/>
      <c r="HE233" s="71"/>
      <c r="HF233" s="77" t="s">
        <v>1140</v>
      </c>
      <c r="HH233" s="71"/>
      <c r="HI233" s="71"/>
      <c r="HJ233" s="71"/>
    </row>
    <row r="234" spans="1:218" ht="15.75" customHeight="1">
      <c r="A234" s="45"/>
      <c r="B234" s="45"/>
      <c r="C234" s="45"/>
      <c r="D234" s="45"/>
      <c r="E234" s="45"/>
      <c r="F234" s="45"/>
      <c r="G234" s="45"/>
      <c r="H234" s="45"/>
      <c r="I234" s="45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  <c r="AA234" s="45"/>
      <c r="AB234" s="45"/>
      <c r="AC234" s="45"/>
      <c r="AD234" s="45"/>
      <c r="GF234" s="77" t="s">
        <v>1141</v>
      </c>
      <c r="GG234" s="71"/>
      <c r="GH234" s="71"/>
      <c r="GI234" s="71"/>
      <c r="GJ234" s="71"/>
      <c r="GK234" s="71"/>
      <c r="GL234" s="71"/>
      <c r="GM234" s="71"/>
      <c r="GN234" s="71"/>
      <c r="GO234" s="71"/>
      <c r="GP234" s="71"/>
      <c r="GQ234" s="71"/>
      <c r="GR234" s="71"/>
      <c r="GS234" s="71"/>
      <c r="GT234" s="71"/>
      <c r="GU234" s="71"/>
      <c r="GV234" s="71"/>
      <c r="GW234" s="71"/>
      <c r="GX234" s="71"/>
      <c r="GY234" s="71"/>
      <c r="GZ234" s="71"/>
      <c r="HA234" s="71"/>
      <c r="HB234" s="71"/>
      <c r="HC234" s="77" t="s">
        <v>1142</v>
      </c>
      <c r="HD234" s="71"/>
      <c r="HE234" s="71"/>
      <c r="HF234" s="77" t="s">
        <v>1143</v>
      </c>
      <c r="HH234" s="71"/>
      <c r="HI234" s="71"/>
      <c r="HJ234" s="71"/>
    </row>
    <row r="235" spans="1:218" ht="15.75" customHeight="1">
      <c r="A235" s="45"/>
      <c r="B235" s="45"/>
      <c r="C235" s="45"/>
      <c r="D235" s="45"/>
      <c r="E235" s="45"/>
      <c r="F235" s="45"/>
      <c r="G235" s="45"/>
      <c r="H235" s="45"/>
      <c r="I235" s="45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  <c r="AA235" s="45"/>
      <c r="AB235" s="45"/>
      <c r="AC235" s="45"/>
      <c r="AD235" s="45"/>
      <c r="GF235" s="77" t="s">
        <v>1144</v>
      </c>
      <c r="GG235" s="71"/>
      <c r="GH235" s="71"/>
      <c r="GI235" s="71"/>
      <c r="GJ235" s="71"/>
      <c r="GK235" s="71"/>
      <c r="GL235" s="71"/>
      <c r="GM235" s="71"/>
      <c r="GN235" s="71"/>
      <c r="GO235" s="71"/>
      <c r="GP235" s="71"/>
      <c r="GQ235" s="71"/>
      <c r="GR235" s="71"/>
      <c r="GS235" s="71"/>
      <c r="GT235" s="71"/>
      <c r="GU235" s="71"/>
      <c r="GV235" s="71"/>
      <c r="GW235" s="71"/>
      <c r="GX235" s="71"/>
      <c r="GY235" s="71"/>
      <c r="GZ235" s="71"/>
      <c r="HA235" s="71"/>
      <c r="HB235" s="71"/>
      <c r="HC235" s="77" t="s">
        <v>1145</v>
      </c>
      <c r="HD235" s="71"/>
      <c r="HE235" s="71"/>
      <c r="HF235" s="77" t="s">
        <v>1146</v>
      </c>
      <c r="HH235" s="71"/>
      <c r="HI235" s="71"/>
      <c r="HJ235" s="71"/>
    </row>
    <row r="236" spans="1:218" ht="15.75" customHeight="1">
      <c r="A236" s="45"/>
      <c r="B236" s="45"/>
      <c r="C236" s="45"/>
      <c r="D236" s="45"/>
      <c r="E236" s="45"/>
      <c r="F236" s="45"/>
      <c r="G236" s="45"/>
      <c r="H236" s="45"/>
      <c r="I236" s="45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  <c r="AA236" s="45"/>
      <c r="AB236" s="45"/>
      <c r="AC236" s="45"/>
      <c r="AD236" s="45"/>
      <c r="GF236" s="77" t="s">
        <v>1147</v>
      </c>
      <c r="GG236" s="71"/>
      <c r="GH236" s="71"/>
      <c r="GI236" s="71"/>
      <c r="GJ236" s="71"/>
      <c r="GK236" s="71"/>
      <c r="GL236" s="71"/>
      <c r="GM236" s="71"/>
      <c r="GN236" s="71"/>
      <c r="GO236" s="71"/>
      <c r="GP236" s="71"/>
      <c r="GQ236" s="71"/>
      <c r="GR236" s="71"/>
      <c r="GS236" s="71"/>
      <c r="GT236" s="71"/>
      <c r="GU236" s="71"/>
      <c r="GV236" s="71"/>
      <c r="GW236" s="71"/>
      <c r="GX236" s="71"/>
      <c r="GY236" s="71"/>
      <c r="GZ236" s="71"/>
      <c r="HA236" s="71"/>
      <c r="HB236" s="71"/>
      <c r="HC236" s="71"/>
      <c r="HD236" s="71"/>
      <c r="HE236" s="71"/>
      <c r="HF236" s="77" t="s">
        <v>1148</v>
      </c>
      <c r="HH236" s="71"/>
      <c r="HI236" s="71"/>
      <c r="HJ236" s="71"/>
    </row>
    <row r="237" spans="1:218" ht="15.75" customHeight="1">
      <c r="A237" s="45"/>
      <c r="B237" s="45"/>
      <c r="C237" s="45"/>
      <c r="D237" s="45"/>
      <c r="E237" s="45"/>
      <c r="F237" s="45"/>
      <c r="G237" s="45"/>
      <c r="H237" s="45"/>
      <c r="I237" s="45"/>
      <c r="J237" s="45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  <c r="AA237" s="45"/>
      <c r="AB237" s="45"/>
      <c r="AC237" s="45"/>
      <c r="AD237" s="45"/>
      <c r="GF237" s="77" t="s">
        <v>1149</v>
      </c>
      <c r="GG237" s="71"/>
      <c r="GH237" s="71"/>
      <c r="GI237" s="71"/>
      <c r="GJ237" s="71"/>
      <c r="GK237" s="71"/>
      <c r="GL237" s="71"/>
      <c r="GM237" s="71"/>
      <c r="GN237" s="71"/>
      <c r="GO237" s="71"/>
      <c r="GP237" s="71"/>
      <c r="GQ237" s="71"/>
      <c r="GR237" s="71"/>
      <c r="GS237" s="71"/>
      <c r="GT237" s="71"/>
      <c r="GU237" s="71"/>
      <c r="GV237" s="71"/>
      <c r="GW237" s="71"/>
      <c r="GX237" s="71"/>
      <c r="GY237" s="71"/>
      <c r="GZ237" s="71"/>
      <c r="HA237" s="71"/>
      <c r="HB237" s="71"/>
      <c r="HC237" s="77" t="s">
        <v>1150</v>
      </c>
      <c r="HD237" s="71"/>
      <c r="HE237" s="71"/>
      <c r="HH237" s="71"/>
      <c r="HI237" s="71"/>
      <c r="HJ237" s="71"/>
    </row>
    <row r="238" spans="1:218" ht="15.75" customHeight="1">
      <c r="A238" s="45"/>
      <c r="B238" s="45"/>
      <c r="C238" s="45"/>
      <c r="D238" s="45"/>
      <c r="E238" s="45"/>
      <c r="F238" s="45"/>
      <c r="G238" s="45"/>
      <c r="H238" s="45"/>
      <c r="I238" s="45"/>
      <c r="J238" s="45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  <c r="AA238" s="45"/>
      <c r="AB238" s="45"/>
      <c r="AC238" s="45"/>
      <c r="AD238" s="45"/>
      <c r="GF238" s="77" t="s">
        <v>1151</v>
      </c>
      <c r="GG238" s="71"/>
      <c r="GH238" s="71"/>
      <c r="GI238" s="71"/>
      <c r="GJ238" s="71"/>
      <c r="GK238" s="71"/>
      <c r="GL238" s="71"/>
      <c r="GM238" s="71"/>
      <c r="GN238" s="71"/>
      <c r="GO238" s="71"/>
      <c r="GP238" s="71"/>
      <c r="GQ238" s="71"/>
      <c r="GR238" s="71"/>
      <c r="GS238" s="71"/>
      <c r="GT238" s="71"/>
      <c r="GU238" s="71"/>
      <c r="GV238" s="71"/>
      <c r="GW238" s="71"/>
      <c r="GX238" s="71"/>
      <c r="GY238" s="71"/>
      <c r="GZ238" s="71"/>
      <c r="HA238" s="71"/>
      <c r="HB238" s="71"/>
      <c r="HC238" s="77" t="s">
        <v>1152</v>
      </c>
      <c r="HD238" s="71"/>
      <c r="HE238" s="71"/>
      <c r="HF238" s="77" t="s">
        <v>1153</v>
      </c>
      <c r="HH238" s="71"/>
      <c r="HI238" s="71"/>
      <c r="HJ238" s="71"/>
    </row>
    <row r="239" spans="1:218" ht="15.75" customHeight="1">
      <c r="A239" s="45"/>
      <c r="B239" s="45"/>
      <c r="C239" s="45"/>
      <c r="D239" s="45"/>
      <c r="E239" s="45"/>
      <c r="F239" s="45"/>
      <c r="G239" s="45"/>
      <c r="H239" s="45"/>
      <c r="I239" s="45"/>
      <c r="J239" s="45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  <c r="AA239" s="45"/>
      <c r="AB239" s="45"/>
      <c r="AC239" s="45"/>
      <c r="AD239" s="45"/>
      <c r="GF239" s="77" t="s">
        <v>1154</v>
      </c>
      <c r="GG239" s="71"/>
      <c r="GH239" s="71"/>
      <c r="GI239" s="71"/>
      <c r="GJ239" s="71"/>
      <c r="GK239" s="71"/>
      <c r="GL239" s="71"/>
      <c r="GM239" s="71"/>
      <c r="GN239" s="71"/>
      <c r="GO239" s="71"/>
      <c r="GP239" s="71"/>
      <c r="GQ239" s="71"/>
      <c r="GR239" s="71"/>
      <c r="GS239" s="71"/>
      <c r="GT239" s="71"/>
      <c r="GU239" s="71"/>
      <c r="GV239" s="71"/>
      <c r="GW239" s="71"/>
      <c r="GX239" s="71"/>
      <c r="GY239" s="71"/>
      <c r="GZ239" s="71"/>
      <c r="HA239" s="71"/>
      <c r="HB239" s="71"/>
      <c r="HC239" s="77" t="s">
        <v>1155</v>
      </c>
      <c r="HD239" s="71"/>
      <c r="HE239" s="71"/>
      <c r="HF239" s="77" t="s">
        <v>1156</v>
      </c>
      <c r="HH239" s="71"/>
      <c r="HI239" s="71"/>
      <c r="HJ239" s="71"/>
    </row>
    <row r="240" spans="1:218" ht="15.75" customHeight="1">
      <c r="A240" s="45"/>
      <c r="B240" s="45"/>
      <c r="C240" s="45"/>
      <c r="D240" s="45"/>
      <c r="E240" s="45"/>
      <c r="F240" s="45"/>
      <c r="G240" s="45"/>
      <c r="H240" s="45"/>
      <c r="I240" s="45"/>
      <c r="J240" s="45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  <c r="AA240" s="45"/>
      <c r="AB240" s="45"/>
      <c r="AC240" s="45"/>
      <c r="AD240" s="45"/>
      <c r="GF240" s="77" t="s">
        <v>1157</v>
      </c>
      <c r="GG240" s="71"/>
      <c r="GH240" s="71"/>
      <c r="GI240" s="71"/>
      <c r="GJ240" s="71"/>
      <c r="GK240" s="71"/>
      <c r="GL240" s="71"/>
      <c r="GM240" s="71"/>
      <c r="GN240" s="71"/>
      <c r="GO240" s="71"/>
      <c r="GP240" s="71"/>
      <c r="GQ240" s="71"/>
      <c r="GR240" s="71"/>
      <c r="GS240" s="71"/>
      <c r="GT240" s="71"/>
      <c r="GU240" s="71"/>
      <c r="GV240" s="71"/>
      <c r="GW240" s="71"/>
      <c r="GX240" s="71"/>
      <c r="GY240" s="71"/>
      <c r="GZ240" s="71"/>
      <c r="HA240" s="71"/>
      <c r="HB240" s="71"/>
      <c r="HC240" s="71"/>
      <c r="HD240" s="71"/>
      <c r="HE240" s="71"/>
      <c r="HH240" s="71"/>
      <c r="HI240" s="71"/>
      <c r="HJ240" s="71"/>
    </row>
    <row r="241" spans="1:218" ht="15.75" customHeight="1">
      <c r="A241" s="45"/>
      <c r="B241" s="45"/>
      <c r="C241" s="45"/>
      <c r="D241" s="45"/>
      <c r="E241" s="45"/>
      <c r="F241" s="45"/>
      <c r="G241" s="45"/>
      <c r="H241" s="45"/>
      <c r="I241" s="45"/>
      <c r="J241" s="45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  <c r="AA241" s="45"/>
      <c r="AB241" s="45"/>
      <c r="AC241" s="45"/>
      <c r="AD241" s="45"/>
      <c r="AF241" s="84"/>
      <c r="GF241" s="77" t="s">
        <v>1158</v>
      </c>
      <c r="GG241" s="71"/>
      <c r="GH241" s="71"/>
      <c r="GI241" s="71"/>
      <c r="GJ241" s="71"/>
      <c r="GK241" s="71"/>
      <c r="GL241" s="71"/>
      <c r="GM241" s="71"/>
      <c r="GN241" s="71"/>
      <c r="GO241" s="71"/>
      <c r="GP241" s="71"/>
      <c r="GQ241" s="71"/>
      <c r="GR241" s="71"/>
      <c r="GS241" s="71"/>
      <c r="GT241" s="71"/>
      <c r="GU241" s="71"/>
      <c r="GV241" s="71"/>
      <c r="GW241" s="71"/>
      <c r="GX241" s="71"/>
      <c r="GY241" s="71"/>
      <c r="GZ241" s="71"/>
      <c r="HA241" s="71"/>
      <c r="HB241" s="71"/>
      <c r="HC241" s="77" t="s">
        <v>1159</v>
      </c>
      <c r="HD241" s="71"/>
      <c r="HE241" s="71"/>
      <c r="HF241" s="77" t="s">
        <v>1160</v>
      </c>
      <c r="HH241" s="71"/>
      <c r="HI241" s="71"/>
      <c r="HJ241" s="71"/>
    </row>
    <row r="242" spans="1:218" ht="15.75" customHeight="1">
      <c r="A242" s="45"/>
      <c r="B242" s="45"/>
      <c r="C242" s="45"/>
      <c r="D242" s="45"/>
      <c r="E242" s="45"/>
      <c r="F242" s="45"/>
      <c r="G242" s="45"/>
      <c r="H242" s="45"/>
      <c r="I242" s="45"/>
      <c r="J242" s="45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  <c r="AA242" s="45"/>
      <c r="AB242" s="45"/>
      <c r="AC242" s="45"/>
      <c r="AD242" s="45"/>
      <c r="AF242" s="84"/>
      <c r="GF242" s="77" t="s">
        <v>1161</v>
      </c>
      <c r="GG242" s="71"/>
      <c r="GH242" s="71"/>
      <c r="GI242" s="71"/>
      <c r="GJ242" s="71"/>
      <c r="GK242" s="71"/>
      <c r="GL242" s="71"/>
      <c r="GM242" s="71"/>
      <c r="GN242" s="71"/>
      <c r="GO242" s="71"/>
      <c r="GP242" s="71"/>
      <c r="GQ242" s="71"/>
      <c r="GR242" s="71"/>
      <c r="GS242" s="71"/>
      <c r="GT242" s="71"/>
      <c r="GU242" s="71"/>
      <c r="GV242" s="71"/>
      <c r="GW242" s="71"/>
      <c r="GX242" s="71"/>
      <c r="GY242" s="71"/>
      <c r="GZ242" s="71"/>
      <c r="HA242" s="71"/>
      <c r="HB242" s="71"/>
      <c r="HC242" s="77" t="s">
        <v>1162</v>
      </c>
      <c r="HD242" s="71"/>
      <c r="HE242" s="71"/>
      <c r="HF242" s="77" t="s">
        <v>1163</v>
      </c>
      <c r="HH242" s="71"/>
      <c r="HI242" s="71"/>
      <c r="HJ242" s="71"/>
    </row>
    <row r="243" spans="1:218" ht="15.75" customHeight="1">
      <c r="A243" s="45"/>
      <c r="B243" s="45"/>
      <c r="C243" s="45"/>
      <c r="D243" s="45"/>
      <c r="E243" s="45"/>
      <c r="F243" s="45"/>
      <c r="G243" s="45"/>
      <c r="H243" s="45"/>
      <c r="I243" s="45"/>
      <c r="J243" s="45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  <c r="AA243" s="45"/>
      <c r="AB243" s="45"/>
      <c r="AC243" s="45"/>
      <c r="AD243" s="45"/>
      <c r="AF243" s="84"/>
      <c r="GF243" s="77" t="s">
        <v>1164</v>
      </c>
      <c r="GG243" s="71"/>
      <c r="GH243" s="71"/>
      <c r="GI243" s="71"/>
      <c r="GJ243" s="71"/>
      <c r="GK243" s="71"/>
      <c r="GL243" s="71"/>
      <c r="GM243" s="71"/>
      <c r="GN243" s="71"/>
      <c r="GO243" s="71"/>
      <c r="GP243" s="71"/>
      <c r="GQ243" s="71"/>
      <c r="GR243" s="71"/>
      <c r="GS243" s="71"/>
      <c r="GT243" s="71"/>
      <c r="GU243" s="71"/>
      <c r="GV243" s="71"/>
      <c r="GW243" s="71"/>
      <c r="GX243" s="71"/>
      <c r="GY243" s="71"/>
      <c r="GZ243" s="71"/>
      <c r="HA243" s="71"/>
      <c r="HB243" s="71"/>
      <c r="HC243" s="77" t="s">
        <v>1165</v>
      </c>
      <c r="HD243" s="71"/>
      <c r="HE243" s="71"/>
      <c r="HF243" s="77" t="s">
        <v>1166</v>
      </c>
      <c r="HH243" s="71"/>
      <c r="HI243" s="71"/>
      <c r="HJ243" s="71"/>
    </row>
    <row r="244" spans="1:218" ht="15.75" customHeight="1">
      <c r="A244" s="45"/>
      <c r="B244" s="45"/>
      <c r="C244" s="45"/>
      <c r="D244" s="45"/>
      <c r="E244" s="45"/>
      <c r="F244" s="45"/>
      <c r="G244" s="45"/>
      <c r="H244" s="45"/>
      <c r="I244" s="45"/>
      <c r="J244" s="45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  <c r="AA244" s="45"/>
      <c r="AB244" s="45"/>
      <c r="AC244" s="45"/>
      <c r="AD244" s="45"/>
      <c r="AF244" s="84"/>
      <c r="GF244" s="77" t="s">
        <v>1167</v>
      </c>
      <c r="GG244" s="71"/>
      <c r="GH244" s="71"/>
      <c r="GI244" s="71"/>
      <c r="GJ244" s="71"/>
      <c r="GK244" s="71"/>
      <c r="GL244" s="71"/>
      <c r="GM244" s="71"/>
      <c r="GN244" s="71"/>
      <c r="GO244" s="71"/>
      <c r="GP244" s="71"/>
      <c r="GQ244" s="71"/>
      <c r="GR244" s="71"/>
      <c r="GS244" s="71"/>
      <c r="GT244" s="71"/>
      <c r="GU244" s="71"/>
      <c r="GV244" s="71"/>
      <c r="GW244" s="71"/>
      <c r="GX244" s="71"/>
      <c r="GY244" s="71"/>
      <c r="GZ244" s="71"/>
      <c r="HA244" s="71"/>
      <c r="HB244" s="71"/>
      <c r="HC244" s="77" t="s">
        <v>1168</v>
      </c>
      <c r="HD244" s="71"/>
      <c r="HE244" s="71"/>
      <c r="HF244" s="77" t="s">
        <v>1169</v>
      </c>
      <c r="HH244" s="71"/>
      <c r="HI244" s="71"/>
      <c r="HJ244" s="71"/>
    </row>
    <row r="245" spans="1:218" ht="15.75" customHeight="1">
      <c r="A245" s="45"/>
      <c r="B245" s="45"/>
      <c r="C245" s="45"/>
      <c r="D245" s="45"/>
      <c r="E245" s="45"/>
      <c r="F245" s="45"/>
      <c r="G245" s="45"/>
      <c r="H245" s="45"/>
      <c r="I245" s="45"/>
      <c r="J245" s="45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  <c r="AA245" s="45"/>
      <c r="AB245" s="45"/>
      <c r="AC245" s="45"/>
      <c r="AD245" s="45"/>
      <c r="AF245" s="84"/>
      <c r="GF245" s="77" t="s">
        <v>1170</v>
      </c>
      <c r="GG245" s="71"/>
      <c r="GH245" s="71"/>
      <c r="GI245" s="71"/>
      <c r="GJ245" s="71"/>
      <c r="GK245" s="71"/>
      <c r="GL245" s="71"/>
      <c r="GM245" s="71"/>
      <c r="GN245" s="71"/>
      <c r="GO245" s="71"/>
      <c r="GP245" s="71"/>
      <c r="GQ245" s="71"/>
      <c r="GR245" s="71"/>
      <c r="GS245" s="71"/>
      <c r="GT245" s="71"/>
      <c r="GU245" s="71"/>
      <c r="GV245" s="71"/>
      <c r="GW245" s="71"/>
      <c r="GX245" s="71"/>
      <c r="GY245" s="71"/>
      <c r="GZ245" s="71"/>
      <c r="HA245" s="71"/>
      <c r="HB245" s="71"/>
      <c r="HC245" s="71"/>
      <c r="HD245" s="71"/>
      <c r="HE245" s="71"/>
      <c r="HF245" s="77" t="s">
        <v>1171</v>
      </c>
      <c r="HH245" s="71"/>
      <c r="HI245" s="71"/>
      <c r="HJ245" s="71"/>
    </row>
    <row r="246" spans="1:218" ht="15.75" customHeight="1">
      <c r="A246" s="45"/>
      <c r="B246" s="45"/>
      <c r="C246" s="45"/>
      <c r="D246" s="45"/>
      <c r="E246" s="45"/>
      <c r="F246" s="45"/>
      <c r="G246" s="45"/>
      <c r="H246" s="45"/>
      <c r="I246" s="45"/>
      <c r="J246" s="45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  <c r="AA246" s="45"/>
      <c r="AB246" s="45"/>
      <c r="AC246" s="45"/>
      <c r="AD246" s="45"/>
      <c r="AF246" s="84"/>
      <c r="GG246" s="71"/>
      <c r="GH246" s="71"/>
      <c r="GI246" s="71"/>
      <c r="GJ246" s="71"/>
      <c r="GK246" s="71"/>
      <c r="GL246" s="71"/>
      <c r="GM246" s="71"/>
      <c r="GN246" s="71"/>
      <c r="GO246" s="71"/>
      <c r="GP246" s="71"/>
      <c r="GQ246" s="71"/>
      <c r="GR246" s="71"/>
      <c r="GS246" s="71"/>
      <c r="GT246" s="71"/>
      <c r="GU246" s="71"/>
      <c r="GV246" s="71"/>
      <c r="GW246" s="71"/>
      <c r="GX246" s="71"/>
      <c r="GY246" s="71"/>
      <c r="GZ246" s="71"/>
      <c r="HA246" s="71"/>
      <c r="HB246" s="71"/>
      <c r="HC246" s="77" t="s">
        <v>1172</v>
      </c>
      <c r="HD246" s="71"/>
      <c r="HE246" s="71"/>
      <c r="HH246" s="71"/>
      <c r="HI246" s="71"/>
      <c r="HJ246" s="71"/>
    </row>
    <row r="247" spans="1:218" ht="15.75" customHeight="1">
      <c r="A247" s="45"/>
      <c r="B247" s="45"/>
      <c r="C247" s="45"/>
      <c r="D247" s="45"/>
      <c r="E247" s="45"/>
      <c r="F247" s="45"/>
      <c r="G247" s="45"/>
      <c r="H247" s="45"/>
      <c r="I247" s="45"/>
      <c r="J247" s="45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  <c r="AA247" s="45"/>
      <c r="AB247" s="45"/>
      <c r="AC247" s="45"/>
      <c r="AD247" s="45"/>
      <c r="AF247" s="84"/>
      <c r="GF247" s="77" t="s">
        <v>1173</v>
      </c>
      <c r="GG247" s="71"/>
      <c r="GH247" s="71"/>
      <c r="GI247" s="71"/>
      <c r="GJ247" s="71"/>
      <c r="GK247" s="71"/>
      <c r="GL247" s="71"/>
      <c r="GM247" s="71"/>
      <c r="GN247" s="71"/>
      <c r="GO247" s="71"/>
      <c r="GP247" s="71"/>
      <c r="GQ247" s="71"/>
      <c r="GR247" s="71"/>
      <c r="GS247" s="71"/>
      <c r="GT247" s="71"/>
      <c r="GU247" s="71"/>
      <c r="GV247" s="71"/>
      <c r="GW247" s="71"/>
      <c r="GX247" s="71"/>
      <c r="GY247" s="71"/>
      <c r="GZ247" s="71"/>
      <c r="HA247" s="71"/>
      <c r="HB247" s="71"/>
      <c r="HC247" s="77" t="s">
        <v>1174</v>
      </c>
      <c r="HD247" s="71"/>
      <c r="HE247" s="71"/>
      <c r="HF247" s="77" t="s">
        <v>1175</v>
      </c>
      <c r="HH247" s="71"/>
      <c r="HI247" s="71"/>
      <c r="HJ247" s="71"/>
    </row>
    <row r="248" spans="1:218" ht="15.75" customHeight="1">
      <c r="A248" s="45"/>
      <c r="B248" s="45"/>
      <c r="C248" s="45"/>
      <c r="D248" s="45"/>
      <c r="E248" s="45"/>
      <c r="F248" s="45"/>
      <c r="G248" s="45"/>
      <c r="H248" s="45"/>
      <c r="I248" s="45"/>
      <c r="J248" s="45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  <c r="AA248" s="45"/>
      <c r="AB248" s="45"/>
      <c r="AC248" s="45"/>
      <c r="AD248" s="45"/>
      <c r="AF248" s="84"/>
      <c r="GF248" s="77" t="s">
        <v>1176</v>
      </c>
      <c r="GG248" s="71"/>
      <c r="GH248" s="71"/>
      <c r="GI248" s="71"/>
      <c r="GJ248" s="71"/>
      <c r="GK248" s="71"/>
      <c r="GL248" s="71"/>
      <c r="GM248" s="71"/>
      <c r="GN248" s="71"/>
      <c r="GO248" s="71"/>
      <c r="GP248" s="71"/>
      <c r="GQ248" s="71"/>
      <c r="GR248" s="71"/>
      <c r="GS248" s="71"/>
      <c r="GT248" s="71"/>
      <c r="GU248" s="71"/>
      <c r="GV248" s="71"/>
      <c r="GW248" s="71"/>
      <c r="GX248" s="71"/>
      <c r="GY248" s="71"/>
      <c r="GZ248" s="71"/>
      <c r="HA248" s="71"/>
      <c r="HB248" s="71"/>
      <c r="HC248" s="71"/>
      <c r="HD248" s="71"/>
      <c r="HE248" s="71"/>
      <c r="HF248" s="77" t="s">
        <v>1177</v>
      </c>
      <c r="HH248" s="71"/>
      <c r="HI248" s="71"/>
      <c r="HJ248" s="71"/>
    </row>
    <row r="249" spans="1:218" ht="15.75" customHeight="1">
      <c r="A249" s="45"/>
      <c r="B249" s="45"/>
      <c r="C249" s="45"/>
      <c r="D249" s="45"/>
      <c r="E249" s="45"/>
      <c r="F249" s="45"/>
      <c r="G249" s="45"/>
      <c r="H249" s="45"/>
      <c r="I249" s="45"/>
      <c r="J249" s="45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  <c r="AA249" s="45"/>
      <c r="AB249" s="45"/>
      <c r="AC249" s="45"/>
      <c r="AD249" s="45"/>
      <c r="AF249" s="84"/>
      <c r="GF249" s="77" t="s">
        <v>1178</v>
      </c>
      <c r="GG249" s="71"/>
      <c r="GH249" s="71"/>
      <c r="GI249" s="71"/>
      <c r="GJ249" s="71"/>
      <c r="GK249" s="71"/>
      <c r="GL249" s="71"/>
      <c r="GM249" s="71"/>
      <c r="GN249" s="71"/>
      <c r="GO249" s="71"/>
      <c r="GP249" s="71"/>
      <c r="GQ249" s="71"/>
      <c r="GR249" s="71"/>
      <c r="GS249" s="71"/>
      <c r="GT249" s="71"/>
      <c r="GU249" s="71"/>
      <c r="GV249" s="71"/>
      <c r="GW249" s="71"/>
      <c r="GX249" s="71"/>
      <c r="GY249" s="71"/>
      <c r="GZ249" s="71"/>
      <c r="HA249" s="71"/>
      <c r="HB249" s="71"/>
      <c r="HC249" s="77" t="s">
        <v>1179</v>
      </c>
      <c r="HD249" s="71"/>
      <c r="HE249" s="71"/>
      <c r="HF249" s="77" t="s">
        <v>1180</v>
      </c>
      <c r="HH249" s="71"/>
      <c r="HI249" s="71"/>
      <c r="HJ249" s="71"/>
    </row>
    <row r="250" spans="1:218" ht="15.75" customHeight="1">
      <c r="A250" s="45"/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  <c r="AA250" s="45"/>
      <c r="AB250" s="45"/>
      <c r="AC250" s="45"/>
      <c r="AD250" s="45"/>
      <c r="AF250" s="84"/>
      <c r="GG250" s="71"/>
      <c r="GH250" s="71"/>
      <c r="GI250" s="71"/>
      <c r="GJ250" s="71"/>
      <c r="GK250" s="71"/>
      <c r="GL250" s="71"/>
      <c r="GM250" s="71"/>
      <c r="GN250" s="71"/>
      <c r="GO250" s="71"/>
      <c r="GP250" s="71"/>
      <c r="GQ250" s="71"/>
      <c r="GR250" s="71"/>
      <c r="GS250" s="71"/>
      <c r="GT250" s="71"/>
      <c r="GU250" s="71"/>
      <c r="GV250" s="71"/>
      <c r="GW250" s="71"/>
      <c r="GX250" s="71"/>
      <c r="GY250" s="71"/>
      <c r="GZ250" s="71"/>
      <c r="HA250" s="71"/>
      <c r="HB250" s="71"/>
      <c r="HC250" s="78"/>
      <c r="HD250" s="71"/>
      <c r="HE250" s="71"/>
      <c r="HH250" s="71"/>
      <c r="HI250" s="71"/>
      <c r="HJ250" s="71"/>
    </row>
    <row r="251" spans="1:218" ht="15.75" customHeight="1">
      <c r="A251" s="45"/>
      <c r="B251" s="45"/>
      <c r="C251" s="45"/>
      <c r="D251" s="45"/>
      <c r="E251" s="45"/>
      <c r="F251" s="45"/>
      <c r="G251" s="45"/>
      <c r="H251" s="45"/>
      <c r="I251" s="45"/>
      <c r="J251" s="45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  <c r="AA251" s="45"/>
      <c r="AB251" s="45"/>
      <c r="AC251" s="45"/>
      <c r="AD251" s="45"/>
      <c r="AF251" s="84"/>
      <c r="GF251" s="77" t="s">
        <v>1181</v>
      </c>
      <c r="GG251" s="71"/>
      <c r="GH251" s="71"/>
      <c r="GI251" s="71"/>
      <c r="GJ251" s="71"/>
      <c r="GK251" s="71"/>
      <c r="GL251" s="71"/>
      <c r="GM251" s="71"/>
      <c r="GN251" s="71"/>
      <c r="GO251" s="71"/>
      <c r="GP251" s="71"/>
      <c r="GQ251" s="71"/>
      <c r="GR251" s="71"/>
      <c r="GS251" s="71"/>
      <c r="GT251" s="71"/>
      <c r="GU251" s="71"/>
      <c r="GV251" s="71"/>
      <c r="GW251" s="71"/>
      <c r="GX251" s="71"/>
      <c r="GY251" s="71"/>
      <c r="GZ251" s="71"/>
      <c r="HA251" s="71"/>
      <c r="HB251" s="71"/>
      <c r="HC251" s="77" t="s">
        <v>1182</v>
      </c>
      <c r="HD251" s="71"/>
      <c r="HE251" s="71"/>
      <c r="HF251" s="77" t="s">
        <v>1183</v>
      </c>
      <c r="HH251" s="71"/>
      <c r="HI251" s="71"/>
      <c r="HJ251" s="71"/>
    </row>
    <row r="252" spans="1:218" ht="15.75" customHeight="1">
      <c r="A252" s="45"/>
      <c r="B252" s="45"/>
      <c r="C252" s="45"/>
      <c r="D252" s="45"/>
      <c r="E252" s="45"/>
      <c r="F252" s="45"/>
      <c r="G252" s="45"/>
      <c r="H252" s="45"/>
      <c r="I252" s="45"/>
      <c r="J252" s="45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  <c r="AA252" s="45"/>
      <c r="AB252" s="45"/>
      <c r="AC252" s="45"/>
      <c r="AD252" s="45"/>
      <c r="AF252" s="84"/>
      <c r="GF252" s="77" t="s">
        <v>1184</v>
      </c>
      <c r="GG252" s="71"/>
      <c r="GH252" s="71"/>
      <c r="GI252" s="71"/>
      <c r="GJ252" s="71"/>
      <c r="GK252" s="71"/>
      <c r="GL252" s="71"/>
      <c r="GM252" s="71"/>
      <c r="GN252" s="71"/>
      <c r="GO252" s="71"/>
      <c r="GP252" s="71"/>
      <c r="GQ252" s="71"/>
      <c r="GR252" s="71"/>
      <c r="GS252" s="71"/>
      <c r="GT252" s="71"/>
      <c r="GU252" s="71"/>
      <c r="GV252" s="71"/>
      <c r="GW252" s="71"/>
      <c r="GX252" s="71"/>
      <c r="GY252" s="71"/>
      <c r="GZ252" s="71"/>
      <c r="HA252" s="71"/>
      <c r="HB252" s="71"/>
      <c r="HC252" s="77" t="s">
        <v>1185</v>
      </c>
      <c r="HD252" s="71"/>
      <c r="HE252" s="71"/>
      <c r="HF252" s="77" t="s">
        <v>1186</v>
      </c>
      <c r="HH252" s="71"/>
      <c r="HI252" s="71"/>
      <c r="HJ252" s="71"/>
    </row>
    <row r="253" spans="1:218" ht="15.75" customHeight="1">
      <c r="A253" s="45"/>
      <c r="B253" s="45"/>
      <c r="C253" s="45"/>
      <c r="D253" s="45"/>
      <c r="E253" s="45"/>
      <c r="F253" s="45"/>
      <c r="G253" s="45"/>
      <c r="H253" s="45"/>
      <c r="I253" s="45"/>
      <c r="J253" s="45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  <c r="AA253" s="45"/>
      <c r="AB253" s="45"/>
      <c r="AC253" s="45"/>
      <c r="AD253" s="45"/>
      <c r="AF253" s="84"/>
      <c r="GF253" s="77" t="s">
        <v>1187</v>
      </c>
      <c r="GG253" s="71"/>
      <c r="GH253" s="71"/>
      <c r="GI253" s="71"/>
      <c r="GJ253" s="71"/>
      <c r="GK253" s="71"/>
      <c r="GL253" s="71"/>
      <c r="GM253" s="71"/>
      <c r="GN253" s="71"/>
      <c r="GO253" s="71"/>
      <c r="GP253" s="71"/>
      <c r="GQ253" s="71"/>
      <c r="GR253" s="71"/>
      <c r="GS253" s="71"/>
      <c r="GT253" s="71"/>
      <c r="GU253" s="71"/>
      <c r="GV253" s="71"/>
      <c r="GW253" s="71"/>
      <c r="GX253" s="71"/>
      <c r="GY253" s="71"/>
      <c r="GZ253" s="71"/>
      <c r="HA253" s="71"/>
      <c r="HB253" s="71"/>
      <c r="HC253" s="71"/>
      <c r="HD253" s="71"/>
      <c r="HE253" s="71"/>
      <c r="HF253" s="77" t="s">
        <v>1188</v>
      </c>
      <c r="HH253" s="71"/>
      <c r="HI253" s="71"/>
      <c r="HJ253" s="71"/>
    </row>
    <row r="254" spans="1:218" ht="15.75" customHeight="1">
      <c r="A254" s="45"/>
      <c r="B254" s="45"/>
      <c r="C254" s="45"/>
      <c r="D254" s="45"/>
      <c r="E254" s="45"/>
      <c r="F254" s="45"/>
      <c r="G254" s="45"/>
      <c r="H254" s="45"/>
      <c r="I254" s="45"/>
      <c r="J254" s="45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  <c r="AA254" s="45"/>
      <c r="AB254" s="45"/>
      <c r="AC254" s="45"/>
      <c r="AD254" s="45"/>
      <c r="AF254" s="84"/>
      <c r="GF254" s="77" t="s">
        <v>1189</v>
      </c>
      <c r="GG254" s="71"/>
      <c r="GH254" s="71"/>
      <c r="GI254" s="71"/>
      <c r="GJ254" s="71"/>
      <c r="GK254" s="71"/>
      <c r="GL254" s="71"/>
      <c r="GM254" s="71"/>
      <c r="GN254" s="71"/>
      <c r="GO254" s="71"/>
      <c r="GP254" s="71"/>
      <c r="GQ254" s="71"/>
      <c r="GR254" s="71"/>
      <c r="GS254" s="71"/>
      <c r="GT254" s="71"/>
      <c r="GU254" s="71"/>
      <c r="GV254" s="71"/>
      <c r="GW254" s="71"/>
      <c r="GX254" s="71"/>
      <c r="GY254" s="71"/>
      <c r="GZ254" s="71"/>
      <c r="HA254" s="71"/>
      <c r="HB254" s="71"/>
      <c r="HC254" s="77" t="s">
        <v>1190</v>
      </c>
      <c r="HD254" s="71"/>
      <c r="HE254" s="71"/>
      <c r="HF254" s="77" t="s">
        <v>1191</v>
      </c>
      <c r="HH254" s="71"/>
      <c r="HI254" s="71"/>
      <c r="HJ254" s="71"/>
    </row>
    <row r="255" spans="1:218" ht="15.75" customHeight="1">
      <c r="A255" s="45"/>
      <c r="B255" s="45"/>
      <c r="C255" s="45"/>
      <c r="D255" s="45"/>
      <c r="E255" s="45"/>
      <c r="F255" s="45"/>
      <c r="G255" s="45"/>
      <c r="H255" s="45"/>
      <c r="I255" s="45"/>
      <c r="J255" s="45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  <c r="AA255" s="45"/>
      <c r="AB255" s="45"/>
      <c r="AC255" s="45"/>
      <c r="AD255" s="45"/>
      <c r="AF255" s="84"/>
      <c r="GF255" s="77" t="s">
        <v>1192</v>
      </c>
      <c r="GG255" s="71"/>
      <c r="GH255" s="71"/>
      <c r="GI255" s="71"/>
      <c r="GJ255" s="71"/>
      <c r="GK255" s="71"/>
      <c r="GL255" s="71"/>
      <c r="GM255" s="71"/>
      <c r="GN255" s="71"/>
      <c r="GO255" s="71"/>
      <c r="GP255" s="71"/>
      <c r="GQ255" s="71"/>
      <c r="GR255" s="71"/>
      <c r="GS255" s="71"/>
      <c r="GT255" s="71"/>
      <c r="GU255" s="71"/>
      <c r="GV255" s="71"/>
      <c r="GW255" s="71"/>
      <c r="GX255" s="71"/>
      <c r="GY255" s="71"/>
      <c r="GZ255" s="71"/>
      <c r="HA255" s="71"/>
      <c r="HB255" s="71"/>
      <c r="HC255" s="77" t="s">
        <v>1193</v>
      </c>
      <c r="HD255" s="71"/>
      <c r="HE255" s="71"/>
      <c r="HH255" s="71"/>
      <c r="HI255" s="71"/>
      <c r="HJ255" s="71"/>
    </row>
    <row r="256" spans="1:218" ht="15.75" customHeight="1">
      <c r="A256" s="45"/>
      <c r="B256" s="45"/>
      <c r="C256" s="45"/>
      <c r="D256" s="45"/>
      <c r="E256" s="45"/>
      <c r="F256" s="45"/>
      <c r="G256" s="45"/>
      <c r="H256" s="45"/>
      <c r="I256" s="45"/>
      <c r="J256" s="45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  <c r="AA256" s="45"/>
      <c r="AB256" s="45"/>
      <c r="AC256" s="45"/>
      <c r="AD256" s="45"/>
      <c r="AF256" s="84"/>
      <c r="GF256" s="77" t="s">
        <v>1194</v>
      </c>
      <c r="GG256" s="71"/>
      <c r="GH256" s="71"/>
      <c r="GI256" s="71"/>
      <c r="GJ256" s="71"/>
      <c r="GK256" s="71"/>
      <c r="GL256" s="71"/>
      <c r="GM256" s="71"/>
      <c r="GN256" s="71"/>
      <c r="GO256" s="71"/>
      <c r="GP256" s="71"/>
      <c r="GQ256" s="71"/>
      <c r="GR256" s="71"/>
      <c r="GS256" s="71"/>
      <c r="GT256" s="71"/>
      <c r="GU256" s="71"/>
      <c r="GV256" s="71"/>
      <c r="GW256" s="71"/>
      <c r="GX256" s="71"/>
      <c r="GY256" s="71"/>
      <c r="GZ256" s="71"/>
      <c r="HA256" s="71"/>
      <c r="HB256" s="71"/>
      <c r="HC256" s="71"/>
      <c r="HD256" s="71"/>
      <c r="HE256" s="71"/>
      <c r="HF256" s="77" t="s">
        <v>1195</v>
      </c>
      <c r="HH256" s="71"/>
      <c r="HI256" s="71"/>
      <c r="HJ256" s="71"/>
    </row>
    <row r="257" spans="1:218" ht="15.75" customHeight="1">
      <c r="A257" s="45"/>
      <c r="B257" s="45"/>
      <c r="C257" s="45"/>
      <c r="D257" s="45"/>
      <c r="E257" s="45"/>
      <c r="F257" s="45"/>
      <c r="G257" s="45"/>
      <c r="H257" s="45"/>
      <c r="I257" s="45"/>
      <c r="J257" s="45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  <c r="AA257" s="45"/>
      <c r="AB257" s="45"/>
      <c r="AC257" s="45"/>
      <c r="AD257" s="45"/>
      <c r="AF257" s="84"/>
      <c r="GF257" s="77" t="s">
        <v>1196</v>
      </c>
      <c r="GG257" s="71"/>
      <c r="GH257" s="71"/>
      <c r="GI257" s="71"/>
      <c r="GJ257" s="71"/>
      <c r="GK257" s="71"/>
      <c r="GL257" s="71"/>
      <c r="GM257" s="71"/>
      <c r="GN257" s="71"/>
      <c r="GO257" s="71"/>
      <c r="GP257" s="71"/>
      <c r="GQ257" s="71"/>
      <c r="GR257" s="71"/>
      <c r="GS257" s="71"/>
      <c r="GT257" s="71"/>
      <c r="GU257" s="71"/>
      <c r="GV257" s="71"/>
      <c r="GW257" s="71"/>
      <c r="GX257" s="71"/>
      <c r="GY257" s="71"/>
      <c r="GZ257" s="71"/>
      <c r="HA257" s="71"/>
      <c r="HB257" s="71"/>
      <c r="HC257" s="77" t="s">
        <v>1197</v>
      </c>
      <c r="HD257" s="71"/>
      <c r="HE257" s="71"/>
      <c r="HF257" s="77" t="s">
        <v>1198</v>
      </c>
      <c r="HH257" s="71"/>
      <c r="HI257" s="71"/>
      <c r="HJ257" s="71"/>
    </row>
    <row r="258" spans="1:218" ht="15.75" customHeight="1">
      <c r="A258" s="45"/>
      <c r="B258" s="45"/>
      <c r="C258" s="45"/>
      <c r="D258" s="45"/>
      <c r="E258" s="45"/>
      <c r="F258" s="45"/>
      <c r="G258" s="45"/>
      <c r="H258" s="45"/>
      <c r="I258" s="45"/>
      <c r="J258" s="45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  <c r="AA258" s="45"/>
      <c r="AB258" s="45"/>
      <c r="AC258" s="45"/>
      <c r="AD258" s="45"/>
      <c r="AF258" s="84"/>
      <c r="GG258" s="71"/>
      <c r="GH258" s="71"/>
      <c r="GI258" s="71"/>
      <c r="GJ258" s="71"/>
      <c r="GK258" s="71"/>
      <c r="GL258" s="71"/>
      <c r="GM258" s="71"/>
      <c r="GN258" s="71"/>
      <c r="GO258" s="71"/>
      <c r="GP258" s="71"/>
      <c r="GQ258" s="71"/>
      <c r="GR258" s="71"/>
      <c r="GS258" s="71"/>
      <c r="GT258" s="71"/>
      <c r="GU258" s="71"/>
      <c r="GV258" s="71"/>
      <c r="GW258" s="71"/>
      <c r="GX258" s="71"/>
      <c r="GY258" s="71"/>
      <c r="GZ258" s="71"/>
      <c r="HA258" s="71"/>
      <c r="HB258" s="71"/>
      <c r="HC258" s="71"/>
      <c r="HD258" s="71"/>
      <c r="HE258" s="71"/>
      <c r="HH258" s="71"/>
      <c r="HI258" s="71"/>
      <c r="HJ258" s="71"/>
    </row>
    <row r="259" spans="1:218" ht="15.75" customHeight="1">
      <c r="A259" s="45"/>
      <c r="B259" s="45"/>
      <c r="C259" s="45"/>
      <c r="D259" s="45"/>
      <c r="E259" s="45"/>
      <c r="F259" s="45"/>
      <c r="G259" s="45"/>
      <c r="H259" s="45"/>
      <c r="I259" s="45"/>
      <c r="J259" s="45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  <c r="AA259" s="45"/>
      <c r="AB259" s="45"/>
      <c r="AC259" s="45"/>
      <c r="AD259" s="45"/>
      <c r="AF259" s="84"/>
      <c r="GF259" s="77" t="s">
        <v>1199</v>
      </c>
      <c r="GG259" s="71"/>
      <c r="GH259" s="71"/>
      <c r="GI259" s="71"/>
      <c r="GJ259" s="71"/>
      <c r="GK259" s="71"/>
      <c r="GL259" s="71"/>
      <c r="GM259" s="71"/>
      <c r="GN259" s="71"/>
      <c r="GO259" s="71"/>
      <c r="GP259" s="71"/>
      <c r="GQ259" s="71"/>
      <c r="GR259" s="71"/>
      <c r="GS259" s="71"/>
      <c r="GT259" s="71"/>
      <c r="GU259" s="71"/>
      <c r="GV259" s="71"/>
      <c r="GW259" s="71"/>
      <c r="GX259" s="71"/>
      <c r="GY259" s="71"/>
      <c r="GZ259" s="71"/>
      <c r="HA259" s="71"/>
      <c r="HB259" s="71"/>
      <c r="HC259" s="77" t="s">
        <v>1200</v>
      </c>
      <c r="HD259" s="71"/>
      <c r="HE259" s="71"/>
      <c r="HF259" s="77" t="s">
        <v>1201</v>
      </c>
      <c r="HH259" s="71"/>
      <c r="HI259" s="71"/>
      <c r="HJ259" s="71"/>
    </row>
    <row r="260" spans="1:218" ht="15.75" customHeight="1">
      <c r="A260" s="45"/>
      <c r="B260" s="45"/>
      <c r="C260" s="45"/>
      <c r="D260" s="45"/>
      <c r="E260" s="45"/>
      <c r="F260" s="45"/>
      <c r="G260" s="45"/>
      <c r="H260" s="45"/>
      <c r="I260" s="45"/>
      <c r="J260" s="45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  <c r="AA260" s="45"/>
      <c r="AB260" s="45"/>
      <c r="AC260" s="45"/>
      <c r="AD260" s="45"/>
      <c r="AF260" s="85"/>
      <c r="GF260" s="77" t="s">
        <v>1202</v>
      </c>
      <c r="GG260" s="71"/>
      <c r="GH260" s="71"/>
      <c r="GI260" s="71"/>
      <c r="GJ260" s="71"/>
      <c r="GK260" s="71"/>
      <c r="GL260" s="71"/>
      <c r="GM260" s="71"/>
      <c r="GN260" s="71"/>
      <c r="GO260" s="71"/>
      <c r="GP260" s="71"/>
      <c r="GQ260" s="71"/>
      <c r="GR260" s="71"/>
      <c r="GS260" s="71"/>
      <c r="GT260" s="71"/>
      <c r="GU260" s="71"/>
      <c r="GV260" s="71"/>
      <c r="GW260" s="71"/>
      <c r="GX260" s="71"/>
      <c r="GY260" s="71"/>
      <c r="GZ260" s="71"/>
      <c r="HA260" s="71"/>
      <c r="HB260" s="71"/>
      <c r="HC260" s="77" t="s">
        <v>1203</v>
      </c>
      <c r="HD260" s="71"/>
      <c r="HE260" s="71"/>
      <c r="HF260" s="77" t="s">
        <v>1204</v>
      </c>
      <c r="HH260" s="71"/>
      <c r="HI260" s="71"/>
      <c r="HJ260" s="71"/>
    </row>
    <row r="261" spans="1:218" ht="15.75" customHeight="1">
      <c r="A261" s="45"/>
      <c r="B261" s="45"/>
      <c r="C261" s="45"/>
      <c r="D261" s="45"/>
      <c r="E261" s="45"/>
      <c r="F261" s="45"/>
      <c r="G261" s="45"/>
      <c r="H261" s="45"/>
      <c r="I261" s="45"/>
      <c r="J261" s="45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  <c r="AA261" s="45"/>
      <c r="AB261" s="45"/>
      <c r="AC261" s="45"/>
      <c r="AD261" s="45"/>
      <c r="AF261" s="84"/>
      <c r="GF261" s="77" t="s">
        <v>1205</v>
      </c>
      <c r="GG261" s="71"/>
      <c r="GH261" s="71"/>
      <c r="GI261" s="71"/>
      <c r="GJ261" s="71"/>
      <c r="GK261" s="71"/>
      <c r="GL261" s="71"/>
      <c r="GM261" s="71"/>
      <c r="GN261" s="71"/>
      <c r="GO261" s="71"/>
      <c r="GP261" s="71"/>
      <c r="GQ261" s="71"/>
      <c r="GR261" s="71"/>
      <c r="GS261" s="71"/>
      <c r="GT261" s="71"/>
      <c r="GU261" s="71"/>
      <c r="GV261" s="71"/>
      <c r="GW261" s="71"/>
      <c r="GX261" s="71"/>
      <c r="GY261" s="71"/>
      <c r="GZ261" s="71"/>
      <c r="HA261" s="71"/>
      <c r="HB261" s="71"/>
      <c r="HC261" s="77" t="s">
        <v>1206</v>
      </c>
      <c r="HD261" s="71"/>
      <c r="HE261" s="71"/>
      <c r="HF261" s="77" t="s">
        <v>1207</v>
      </c>
      <c r="HH261" s="71"/>
      <c r="HI261" s="71"/>
      <c r="HJ261" s="71"/>
    </row>
    <row r="262" spans="1:218" ht="15.75" customHeight="1">
      <c r="A262" s="45"/>
      <c r="B262" s="45"/>
      <c r="C262" s="45"/>
      <c r="D262" s="45"/>
      <c r="E262" s="45"/>
      <c r="F262" s="45"/>
      <c r="G262" s="45"/>
      <c r="H262" s="45"/>
      <c r="I262" s="45"/>
      <c r="J262" s="45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  <c r="AA262" s="45"/>
      <c r="AB262" s="45"/>
      <c r="AC262" s="45"/>
      <c r="AD262" s="45"/>
      <c r="AF262" s="84"/>
      <c r="GF262" s="77" t="s">
        <v>1208</v>
      </c>
      <c r="GG262" s="71"/>
      <c r="GH262" s="71"/>
      <c r="GI262" s="71"/>
      <c r="GJ262" s="71"/>
      <c r="GK262" s="71"/>
      <c r="GL262" s="71"/>
      <c r="GM262" s="71"/>
      <c r="GN262" s="71"/>
      <c r="GO262" s="71"/>
      <c r="GP262" s="71"/>
      <c r="GQ262" s="71"/>
      <c r="GR262" s="71"/>
      <c r="GS262" s="71"/>
      <c r="GT262" s="71"/>
      <c r="GU262" s="71"/>
      <c r="GV262" s="71"/>
      <c r="GW262" s="71"/>
      <c r="GX262" s="71"/>
      <c r="GY262" s="71"/>
      <c r="GZ262" s="71"/>
      <c r="HA262" s="71"/>
      <c r="HB262" s="71"/>
      <c r="HD262" s="71"/>
      <c r="HE262" s="71"/>
      <c r="HF262" s="77" t="s">
        <v>1209</v>
      </c>
      <c r="HH262" s="71"/>
      <c r="HI262" s="71"/>
      <c r="HJ262" s="71"/>
    </row>
    <row r="263" spans="1:218" ht="15.75" customHeight="1">
      <c r="A263" s="45"/>
      <c r="B263" s="45"/>
      <c r="C263" s="45"/>
      <c r="D263" s="45"/>
      <c r="E263" s="45"/>
      <c r="F263" s="45"/>
      <c r="G263" s="45"/>
      <c r="H263" s="45"/>
      <c r="I263" s="45"/>
      <c r="J263" s="45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  <c r="AA263" s="45"/>
      <c r="AB263" s="45"/>
      <c r="AC263" s="45"/>
      <c r="AD263" s="45"/>
      <c r="AF263" s="84"/>
      <c r="GF263" s="77" t="s">
        <v>1210</v>
      </c>
      <c r="GG263" s="71"/>
      <c r="GH263" s="71"/>
      <c r="GI263" s="71"/>
      <c r="GJ263" s="71"/>
      <c r="GK263" s="71"/>
      <c r="GL263" s="71"/>
      <c r="GM263" s="71"/>
      <c r="GN263" s="71"/>
      <c r="GO263" s="71"/>
      <c r="GP263" s="71"/>
      <c r="GQ263" s="71"/>
      <c r="GR263" s="71"/>
      <c r="GS263" s="71"/>
      <c r="GT263" s="71"/>
      <c r="GU263" s="71"/>
      <c r="GV263" s="71"/>
      <c r="GW263" s="71"/>
      <c r="GX263" s="71"/>
      <c r="GY263" s="71"/>
      <c r="GZ263" s="71"/>
      <c r="HA263" s="71"/>
      <c r="HB263" s="71"/>
      <c r="HC263" s="77" t="s">
        <v>1211</v>
      </c>
      <c r="HD263" s="71"/>
      <c r="HE263" s="71"/>
      <c r="HF263" s="77" t="s">
        <v>1212</v>
      </c>
      <c r="HH263" s="71"/>
      <c r="HI263" s="71"/>
      <c r="HJ263" s="71"/>
    </row>
    <row r="264" spans="1:218" ht="15.75" customHeight="1">
      <c r="A264" s="45"/>
      <c r="B264" s="45"/>
      <c r="C264" s="45"/>
      <c r="D264" s="45"/>
      <c r="E264" s="45"/>
      <c r="F264" s="45"/>
      <c r="G264" s="45"/>
      <c r="H264" s="45"/>
      <c r="I264" s="45"/>
      <c r="J264" s="45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  <c r="AA264" s="45"/>
      <c r="AB264" s="45"/>
      <c r="AC264" s="45"/>
      <c r="AD264" s="45"/>
      <c r="AF264" s="84"/>
      <c r="GG264" s="71"/>
      <c r="GH264" s="71"/>
      <c r="GI264" s="71"/>
      <c r="GJ264" s="71"/>
      <c r="GK264" s="71"/>
      <c r="GL264" s="71"/>
      <c r="GM264" s="71"/>
      <c r="GN264" s="71"/>
      <c r="GO264" s="71"/>
      <c r="GP264" s="71"/>
      <c r="GQ264" s="71"/>
      <c r="GR264" s="71"/>
      <c r="GS264" s="71"/>
      <c r="GT264" s="71"/>
      <c r="GU264" s="71"/>
      <c r="GV264" s="71"/>
      <c r="GW264" s="71"/>
      <c r="GX264" s="71"/>
      <c r="GY264" s="71"/>
      <c r="GZ264" s="71"/>
      <c r="HA264" s="71"/>
      <c r="HB264" s="71"/>
      <c r="HC264" s="77" t="s">
        <v>1213</v>
      </c>
      <c r="HD264" s="71"/>
      <c r="HE264" s="71"/>
      <c r="HH264" s="71"/>
      <c r="HI264" s="71"/>
      <c r="HJ264" s="71"/>
    </row>
    <row r="265" spans="1:218" ht="15.75" customHeight="1">
      <c r="A265" s="45"/>
      <c r="B265" s="45"/>
      <c r="C265" s="45"/>
      <c r="D265" s="45"/>
      <c r="E265" s="45"/>
      <c r="F265" s="45"/>
      <c r="G265" s="45"/>
      <c r="H265" s="45"/>
      <c r="I265" s="45"/>
      <c r="J265" s="45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  <c r="AA265" s="45"/>
      <c r="AB265" s="45"/>
      <c r="AC265" s="45"/>
      <c r="AD265" s="45"/>
      <c r="AF265" s="84"/>
      <c r="GF265" s="77" t="s">
        <v>1214</v>
      </c>
      <c r="GG265" s="71"/>
      <c r="GH265" s="71"/>
      <c r="GI265" s="71"/>
      <c r="GJ265" s="71"/>
      <c r="GK265" s="71"/>
      <c r="GL265" s="71"/>
      <c r="GM265" s="71"/>
      <c r="GN265" s="71"/>
      <c r="GO265" s="71"/>
      <c r="GP265" s="71"/>
      <c r="GQ265" s="71"/>
      <c r="GR265" s="71"/>
      <c r="GS265" s="71"/>
      <c r="GT265" s="71"/>
      <c r="GU265" s="71"/>
      <c r="GV265" s="71"/>
      <c r="GW265" s="71"/>
      <c r="GX265" s="71"/>
      <c r="GY265" s="71"/>
      <c r="GZ265" s="71"/>
      <c r="HA265" s="71"/>
      <c r="HB265" s="71"/>
      <c r="HC265" s="77" t="s">
        <v>1215</v>
      </c>
      <c r="HD265" s="71"/>
      <c r="HE265" s="71"/>
      <c r="HF265" s="77" t="s">
        <v>1216</v>
      </c>
      <c r="HH265" s="71"/>
      <c r="HI265" s="71"/>
      <c r="HJ265" s="71"/>
    </row>
    <row r="266" spans="1:218" ht="15.75" customHeight="1">
      <c r="A266" s="45"/>
      <c r="B266" s="45"/>
      <c r="C266" s="45"/>
      <c r="D266" s="45"/>
      <c r="E266" s="45"/>
      <c r="F266" s="45"/>
      <c r="G266" s="45"/>
      <c r="H266" s="45"/>
      <c r="I266" s="45"/>
      <c r="J266" s="45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  <c r="AA266" s="45"/>
      <c r="AB266" s="45"/>
      <c r="AC266" s="45"/>
      <c r="AD266" s="45"/>
      <c r="AF266" s="84"/>
      <c r="GF266" s="77" t="s">
        <v>1217</v>
      </c>
      <c r="GG266" s="71"/>
      <c r="GH266" s="71"/>
      <c r="GI266" s="71"/>
      <c r="GJ266" s="71"/>
      <c r="GK266" s="71"/>
      <c r="GL266" s="71"/>
      <c r="GM266" s="71"/>
      <c r="GN266" s="71"/>
      <c r="GO266" s="71"/>
      <c r="GP266" s="71"/>
      <c r="GQ266" s="71"/>
      <c r="GR266" s="71"/>
      <c r="GS266" s="71"/>
      <c r="GT266" s="71"/>
      <c r="GU266" s="71"/>
      <c r="GV266" s="71"/>
      <c r="GW266" s="71"/>
      <c r="GX266" s="71"/>
      <c r="GY266" s="71"/>
      <c r="GZ266" s="71"/>
      <c r="HA266" s="71"/>
      <c r="HB266" s="71"/>
      <c r="HC266" s="77" t="s">
        <v>1218</v>
      </c>
      <c r="HD266" s="71"/>
      <c r="HE266" s="71"/>
      <c r="HF266" s="77" t="s">
        <v>1219</v>
      </c>
      <c r="HH266" s="71"/>
      <c r="HI266" s="71"/>
      <c r="HJ266" s="71"/>
    </row>
    <row r="267" spans="1:218" ht="15.75" customHeight="1">
      <c r="A267" s="45"/>
      <c r="B267" s="45"/>
      <c r="C267" s="45"/>
      <c r="D267" s="45"/>
      <c r="E267" s="45"/>
      <c r="F267" s="45"/>
      <c r="G267" s="45"/>
      <c r="H267" s="45"/>
      <c r="I267" s="45"/>
      <c r="J267" s="45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  <c r="AA267" s="45"/>
      <c r="AB267" s="45"/>
      <c r="AC267" s="45"/>
      <c r="AD267" s="45"/>
      <c r="AF267" s="84"/>
      <c r="GF267" s="77" t="s">
        <v>1220</v>
      </c>
      <c r="GG267" s="71"/>
      <c r="GH267" s="71"/>
      <c r="GI267" s="71"/>
      <c r="GJ267" s="71"/>
      <c r="GK267" s="71"/>
      <c r="GL267" s="71"/>
      <c r="GM267" s="71"/>
      <c r="GN267" s="71"/>
      <c r="GO267" s="71"/>
      <c r="GP267" s="71"/>
      <c r="GQ267" s="71"/>
      <c r="GR267" s="71"/>
      <c r="GS267" s="71"/>
      <c r="GT267" s="71"/>
      <c r="GU267" s="71"/>
      <c r="GV267" s="71"/>
      <c r="GW267" s="71"/>
      <c r="GX267" s="71"/>
      <c r="GY267" s="71"/>
      <c r="GZ267" s="71"/>
      <c r="HA267" s="71"/>
      <c r="HB267" s="71"/>
      <c r="HC267" s="77" t="s">
        <v>1221</v>
      </c>
      <c r="HD267" s="71"/>
      <c r="HE267" s="71"/>
      <c r="HF267" s="77" t="s">
        <v>1222</v>
      </c>
      <c r="HH267" s="71"/>
      <c r="HI267" s="71"/>
      <c r="HJ267" s="71"/>
    </row>
    <row r="268" spans="1:218" ht="15.75" customHeight="1">
      <c r="A268" s="45"/>
      <c r="B268" s="45"/>
      <c r="C268" s="45"/>
      <c r="D268" s="45"/>
      <c r="E268" s="45"/>
      <c r="F268" s="45"/>
      <c r="G268" s="45"/>
      <c r="H268" s="45"/>
      <c r="I268" s="45"/>
      <c r="J268" s="45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  <c r="AA268" s="45"/>
      <c r="AB268" s="45"/>
      <c r="AC268" s="45"/>
      <c r="AD268" s="45"/>
      <c r="AF268" s="84"/>
      <c r="GF268" s="77" t="s">
        <v>1223</v>
      </c>
      <c r="GG268" s="71"/>
      <c r="GH268" s="71"/>
      <c r="GI268" s="71"/>
      <c r="GJ268" s="71"/>
      <c r="GK268" s="71"/>
      <c r="GL268" s="71"/>
      <c r="GM268" s="71"/>
      <c r="GN268" s="71"/>
      <c r="GO268" s="71"/>
      <c r="GP268" s="71"/>
      <c r="GQ268" s="71"/>
      <c r="GR268" s="71"/>
      <c r="GS268" s="71"/>
      <c r="GT268" s="71"/>
      <c r="GU268" s="71"/>
      <c r="GV268" s="71"/>
      <c r="GW268" s="71"/>
      <c r="GX268" s="71"/>
      <c r="GY268" s="71"/>
      <c r="GZ268" s="71"/>
      <c r="HA268" s="71"/>
      <c r="HB268" s="71"/>
      <c r="HC268" s="71"/>
      <c r="HD268" s="71"/>
      <c r="HE268" s="71"/>
      <c r="HF268" s="77" t="s">
        <v>1224</v>
      </c>
      <c r="HH268" s="71"/>
      <c r="HI268" s="71"/>
      <c r="HJ268" s="71"/>
    </row>
    <row r="269" spans="1:218" ht="15.75" customHeight="1">
      <c r="A269" s="45"/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  <c r="AA269" s="45"/>
      <c r="AB269" s="45"/>
      <c r="AC269" s="45"/>
      <c r="AD269" s="45"/>
      <c r="AF269" s="84"/>
      <c r="GG269" s="71"/>
      <c r="GH269" s="71"/>
      <c r="GI269" s="71"/>
      <c r="GJ269" s="71"/>
      <c r="GK269" s="71"/>
      <c r="GL269" s="71"/>
      <c r="GM269" s="71"/>
      <c r="GN269" s="71"/>
      <c r="GO269" s="71"/>
      <c r="GP269" s="71"/>
      <c r="GQ269" s="71"/>
      <c r="GR269" s="71"/>
      <c r="GS269" s="71"/>
      <c r="GT269" s="71"/>
      <c r="GU269" s="71"/>
      <c r="GV269" s="71"/>
      <c r="GW269" s="71"/>
      <c r="GX269" s="71"/>
      <c r="GY269" s="71"/>
      <c r="GZ269" s="71"/>
      <c r="HA269" s="71"/>
      <c r="HB269" s="71"/>
      <c r="HC269" s="77" t="s">
        <v>1225</v>
      </c>
      <c r="HD269" s="71"/>
      <c r="HE269" s="71"/>
      <c r="HF269" s="77" t="s">
        <v>1226</v>
      </c>
      <c r="HH269" s="71"/>
      <c r="HI269" s="71"/>
      <c r="HJ269" s="71"/>
    </row>
    <row r="270" spans="1:218" ht="15.75" customHeight="1">
      <c r="A270" s="45"/>
      <c r="B270" s="45"/>
      <c r="C270" s="45"/>
      <c r="D270" s="45"/>
      <c r="E270" s="45"/>
      <c r="F270" s="45"/>
      <c r="G270" s="45"/>
      <c r="H270" s="45"/>
      <c r="I270" s="45"/>
      <c r="J270" s="45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  <c r="AA270" s="45"/>
      <c r="AB270" s="45"/>
      <c r="AC270" s="45"/>
      <c r="AD270" s="45"/>
      <c r="AF270" s="84"/>
      <c r="GF270" s="77" t="s">
        <v>1227</v>
      </c>
      <c r="GG270" s="71"/>
      <c r="GH270" s="71"/>
      <c r="GI270" s="71"/>
      <c r="GJ270" s="71"/>
      <c r="GK270" s="71"/>
      <c r="GL270" s="71"/>
      <c r="GM270" s="71"/>
      <c r="GN270" s="71"/>
      <c r="GO270" s="71"/>
      <c r="GP270" s="71"/>
      <c r="GQ270" s="71"/>
      <c r="GR270" s="71"/>
      <c r="GS270" s="71"/>
      <c r="GT270" s="71"/>
      <c r="GU270" s="71"/>
      <c r="GV270" s="71"/>
      <c r="GW270" s="71"/>
      <c r="GX270" s="71"/>
      <c r="GY270" s="71"/>
      <c r="GZ270" s="71"/>
      <c r="HA270" s="71"/>
      <c r="HB270" s="71"/>
      <c r="HC270" s="71"/>
      <c r="HD270" s="71"/>
      <c r="HE270" s="71"/>
      <c r="HH270" s="71"/>
      <c r="HI270" s="71"/>
      <c r="HJ270" s="71"/>
    </row>
    <row r="271" spans="1:218" ht="15.75" customHeight="1">
      <c r="A271" s="45"/>
      <c r="B271" s="45"/>
      <c r="C271" s="45"/>
      <c r="D271" s="45"/>
      <c r="E271" s="45"/>
      <c r="F271" s="45"/>
      <c r="G271" s="45"/>
      <c r="H271" s="45"/>
      <c r="I271" s="45"/>
      <c r="J271" s="45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  <c r="AA271" s="45"/>
      <c r="AB271" s="45"/>
      <c r="AC271" s="45"/>
      <c r="AD271" s="45"/>
      <c r="AF271" s="84"/>
      <c r="GF271" s="77" t="s">
        <v>1228</v>
      </c>
      <c r="GG271" s="71"/>
      <c r="GH271" s="71"/>
      <c r="GI271" s="71"/>
      <c r="GJ271" s="71"/>
      <c r="GK271" s="71"/>
      <c r="GL271" s="71"/>
      <c r="GM271" s="71"/>
      <c r="GN271" s="71"/>
      <c r="GO271" s="71"/>
      <c r="GP271" s="71"/>
      <c r="GQ271" s="71"/>
      <c r="GR271" s="71"/>
      <c r="GS271" s="71"/>
      <c r="GT271" s="71"/>
      <c r="GU271" s="71"/>
      <c r="GV271" s="71"/>
      <c r="GW271" s="71"/>
      <c r="GX271" s="71"/>
      <c r="GY271" s="71"/>
      <c r="GZ271" s="71"/>
      <c r="HA271" s="71"/>
      <c r="HB271" s="71"/>
      <c r="HC271" s="77" t="s">
        <v>1229</v>
      </c>
      <c r="HD271" s="71"/>
      <c r="HE271" s="71"/>
      <c r="HF271" s="77" t="s">
        <v>1230</v>
      </c>
      <c r="HH271" s="71"/>
      <c r="HI271" s="71"/>
      <c r="HJ271" s="71"/>
    </row>
    <row r="272" spans="1:218" ht="15.75" customHeight="1">
      <c r="A272" s="45"/>
      <c r="B272" s="45"/>
      <c r="C272" s="45"/>
      <c r="D272" s="45"/>
      <c r="E272" s="45"/>
      <c r="F272" s="45"/>
      <c r="G272" s="45"/>
      <c r="H272" s="45"/>
      <c r="I272" s="45"/>
      <c r="J272" s="45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  <c r="AA272" s="45"/>
      <c r="AB272" s="45"/>
      <c r="AC272" s="45"/>
      <c r="AD272" s="45"/>
      <c r="AF272" s="84"/>
      <c r="GF272" s="77" t="s">
        <v>1231</v>
      </c>
      <c r="GG272" s="71"/>
      <c r="GH272" s="71"/>
      <c r="GI272" s="71"/>
      <c r="GJ272" s="71"/>
      <c r="GK272" s="71"/>
      <c r="GL272" s="71"/>
      <c r="GM272" s="71"/>
      <c r="GN272" s="71"/>
      <c r="GO272" s="71"/>
      <c r="GP272" s="71"/>
      <c r="GQ272" s="71"/>
      <c r="GR272" s="71"/>
      <c r="GS272" s="71"/>
      <c r="GT272" s="71"/>
      <c r="GU272" s="71"/>
      <c r="GV272" s="71"/>
      <c r="GW272" s="71"/>
      <c r="GX272" s="71"/>
      <c r="GY272" s="71"/>
      <c r="GZ272" s="71"/>
      <c r="HA272" s="71"/>
      <c r="HB272" s="71"/>
      <c r="HC272" s="71"/>
      <c r="HD272" s="71"/>
      <c r="HE272" s="71"/>
      <c r="HF272" s="77" t="s">
        <v>1232</v>
      </c>
      <c r="HH272" s="71"/>
      <c r="HI272" s="71"/>
      <c r="HJ272" s="71"/>
    </row>
    <row r="273" spans="1:218" ht="15.75" customHeight="1">
      <c r="A273" s="45"/>
      <c r="B273" s="45"/>
      <c r="C273" s="45"/>
      <c r="D273" s="45"/>
      <c r="E273" s="45"/>
      <c r="F273" s="45"/>
      <c r="G273" s="45"/>
      <c r="H273" s="45"/>
      <c r="I273" s="45"/>
      <c r="J273" s="45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  <c r="AA273" s="45"/>
      <c r="AB273" s="45"/>
      <c r="AC273" s="45"/>
      <c r="AD273" s="45"/>
      <c r="AF273" s="84"/>
      <c r="GG273" s="71"/>
      <c r="GH273" s="71"/>
      <c r="GI273" s="71"/>
      <c r="GJ273" s="71"/>
      <c r="GK273" s="71"/>
      <c r="GL273" s="71"/>
      <c r="GM273" s="71"/>
      <c r="GN273" s="71"/>
      <c r="GO273" s="71"/>
      <c r="GP273" s="71"/>
      <c r="GQ273" s="71"/>
      <c r="GR273" s="71"/>
      <c r="GS273" s="71"/>
      <c r="GT273" s="71"/>
      <c r="GU273" s="71"/>
      <c r="GV273" s="71"/>
      <c r="GW273" s="71"/>
      <c r="GX273" s="71"/>
      <c r="GY273" s="71"/>
      <c r="GZ273" s="71"/>
      <c r="HA273" s="71"/>
      <c r="HB273" s="71"/>
      <c r="HC273" s="77" t="s">
        <v>1233</v>
      </c>
      <c r="HD273" s="71"/>
      <c r="HE273" s="71"/>
      <c r="HF273" s="77" t="s">
        <v>1234</v>
      </c>
      <c r="HH273" s="71"/>
      <c r="HI273" s="71"/>
      <c r="HJ273" s="71"/>
    </row>
    <row r="274" spans="1:218" ht="15.75" customHeight="1">
      <c r="A274" s="45"/>
      <c r="B274" s="45"/>
      <c r="C274" s="45"/>
      <c r="D274" s="45"/>
      <c r="E274" s="45"/>
      <c r="F274" s="45"/>
      <c r="G274" s="45"/>
      <c r="H274" s="45"/>
      <c r="I274" s="45"/>
      <c r="J274" s="45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  <c r="AA274" s="45"/>
      <c r="AB274" s="45"/>
      <c r="AC274" s="45"/>
      <c r="AD274" s="45"/>
      <c r="AF274" s="84"/>
      <c r="GF274" s="77" t="s">
        <v>1235</v>
      </c>
      <c r="GG274" s="71"/>
      <c r="GH274" s="71"/>
      <c r="GI274" s="71"/>
      <c r="GJ274" s="71"/>
      <c r="GK274" s="71"/>
      <c r="GL274" s="71"/>
      <c r="GM274" s="71"/>
      <c r="GN274" s="71"/>
      <c r="GO274" s="71"/>
      <c r="GP274" s="71"/>
      <c r="GQ274" s="71"/>
      <c r="GR274" s="71"/>
      <c r="GS274" s="71"/>
      <c r="GT274" s="71"/>
      <c r="GU274" s="71"/>
      <c r="GV274" s="71"/>
      <c r="GW274" s="71"/>
      <c r="GX274" s="71"/>
      <c r="GY274" s="71"/>
      <c r="GZ274" s="71"/>
      <c r="HA274" s="71"/>
      <c r="HB274" s="71"/>
      <c r="HC274" s="77" t="s">
        <v>1236</v>
      </c>
      <c r="HD274" s="71"/>
      <c r="HE274" s="71"/>
      <c r="HF274" s="77" t="s">
        <v>1237</v>
      </c>
      <c r="HH274" s="71"/>
      <c r="HI274" s="71"/>
      <c r="HJ274" s="71"/>
    </row>
    <row r="275" spans="1:218" ht="15.75" customHeight="1">
      <c r="A275" s="45"/>
      <c r="B275" s="45"/>
      <c r="C275" s="45"/>
      <c r="D275" s="45"/>
      <c r="E275" s="45"/>
      <c r="F275" s="45"/>
      <c r="G275" s="45"/>
      <c r="H275" s="45"/>
      <c r="I275" s="45"/>
      <c r="J275" s="45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  <c r="AA275" s="45"/>
      <c r="AB275" s="45"/>
      <c r="AC275" s="45"/>
      <c r="AD275" s="45"/>
      <c r="AF275" s="84"/>
      <c r="GF275" s="77" t="s">
        <v>1238</v>
      </c>
      <c r="GG275" s="71"/>
      <c r="GH275" s="71"/>
      <c r="GI275" s="71"/>
      <c r="GJ275" s="71"/>
      <c r="GK275" s="71"/>
      <c r="GL275" s="71"/>
      <c r="GM275" s="71"/>
      <c r="GN275" s="71"/>
      <c r="GO275" s="71"/>
      <c r="GP275" s="71"/>
      <c r="GQ275" s="71"/>
      <c r="GR275" s="71"/>
      <c r="GS275" s="71"/>
      <c r="GT275" s="71"/>
      <c r="GU275" s="71"/>
      <c r="GV275" s="71"/>
      <c r="GW275" s="71"/>
      <c r="GX275" s="71"/>
      <c r="GY275" s="71"/>
      <c r="GZ275" s="71"/>
      <c r="HA275" s="71"/>
      <c r="HB275" s="71"/>
      <c r="HC275" s="77" t="s">
        <v>1239</v>
      </c>
      <c r="HD275" s="71"/>
      <c r="HE275" s="71"/>
      <c r="HH275" s="71"/>
      <c r="HI275" s="71"/>
      <c r="HJ275" s="71"/>
    </row>
    <row r="276" spans="1:218" ht="15.75" customHeight="1">
      <c r="A276" s="45"/>
      <c r="B276" s="45"/>
      <c r="C276" s="45"/>
      <c r="D276" s="45"/>
      <c r="E276" s="45"/>
      <c r="F276" s="45"/>
      <c r="G276" s="45"/>
      <c r="H276" s="45"/>
      <c r="I276" s="45"/>
      <c r="J276" s="45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  <c r="AA276" s="45"/>
      <c r="AB276" s="45"/>
      <c r="AC276" s="45"/>
      <c r="AD276" s="45"/>
      <c r="AF276" s="84"/>
      <c r="GG276" s="71"/>
      <c r="GH276" s="71"/>
      <c r="GI276" s="71"/>
      <c r="GJ276" s="71"/>
      <c r="GK276" s="71"/>
      <c r="GL276" s="71"/>
      <c r="GM276" s="71"/>
      <c r="GN276" s="71"/>
      <c r="GO276" s="71"/>
      <c r="GP276" s="71"/>
      <c r="GQ276" s="71"/>
      <c r="GR276" s="71"/>
      <c r="GS276" s="71"/>
      <c r="GT276" s="71"/>
      <c r="GU276" s="71"/>
      <c r="GV276" s="71"/>
      <c r="GW276" s="71"/>
      <c r="GX276" s="71"/>
      <c r="GY276" s="71"/>
      <c r="GZ276" s="71"/>
      <c r="HA276" s="71"/>
      <c r="HB276" s="71"/>
      <c r="HC276" s="71"/>
      <c r="HD276" s="71"/>
      <c r="HE276" s="71"/>
      <c r="HF276" s="77" t="s">
        <v>1240</v>
      </c>
      <c r="HH276" s="71"/>
      <c r="HI276" s="71"/>
      <c r="HJ276" s="71"/>
    </row>
    <row r="277" spans="1:218" ht="15.75" customHeight="1">
      <c r="A277" s="45"/>
      <c r="B277" s="45"/>
      <c r="C277" s="45"/>
      <c r="D277" s="45"/>
      <c r="E277" s="45"/>
      <c r="F277" s="45"/>
      <c r="G277" s="45"/>
      <c r="H277" s="45"/>
      <c r="I277" s="45"/>
      <c r="J277" s="45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  <c r="AA277" s="45"/>
      <c r="AB277" s="45"/>
      <c r="AC277" s="45"/>
      <c r="AD277" s="45"/>
      <c r="AF277" s="84"/>
      <c r="GF277" s="77" t="s">
        <v>1241</v>
      </c>
      <c r="GG277" s="71"/>
      <c r="GH277" s="71"/>
      <c r="GI277" s="71"/>
      <c r="GJ277" s="71"/>
      <c r="GK277" s="71"/>
      <c r="GL277" s="71"/>
      <c r="GM277" s="71"/>
      <c r="GN277" s="71"/>
      <c r="GO277" s="71"/>
      <c r="GP277" s="71"/>
      <c r="GQ277" s="71"/>
      <c r="GR277" s="71"/>
      <c r="GS277" s="71"/>
      <c r="GT277" s="71"/>
      <c r="GU277" s="71"/>
      <c r="GV277" s="71"/>
      <c r="GW277" s="71"/>
      <c r="GX277" s="71"/>
      <c r="GY277" s="71"/>
      <c r="GZ277" s="71"/>
      <c r="HA277" s="71"/>
      <c r="HB277" s="71"/>
      <c r="HC277" s="77" t="s">
        <v>1242</v>
      </c>
      <c r="HD277" s="71"/>
      <c r="HE277" s="71"/>
      <c r="HF277" s="77" t="s">
        <v>1243</v>
      </c>
      <c r="HH277" s="71"/>
      <c r="HI277" s="71"/>
      <c r="HJ277" s="71"/>
    </row>
    <row r="278" spans="1:218" ht="15.75" customHeight="1">
      <c r="A278" s="45"/>
      <c r="B278" s="45"/>
      <c r="C278" s="45"/>
      <c r="D278" s="45"/>
      <c r="E278" s="45"/>
      <c r="F278" s="45"/>
      <c r="G278" s="45"/>
      <c r="H278" s="45"/>
      <c r="I278" s="45"/>
      <c r="J278" s="45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  <c r="AA278" s="45"/>
      <c r="AB278" s="45"/>
      <c r="AC278" s="45"/>
      <c r="AD278" s="45"/>
      <c r="AF278" s="84"/>
      <c r="GF278" s="77" t="s">
        <v>1244</v>
      </c>
      <c r="GG278" s="71"/>
      <c r="GH278" s="71"/>
      <c r="GI278" s="71"/>
      <c r="GJ278" s="71"/>
      <c r="GK278" s="71"/>
      <c r="GL278" s="71"/>
      <c r="GM278" s="71"/>
      <c r="GN278" s="71"/>
      <c r="GO278" s="71"/>
      <c r="GP278" s="71"/>
      <c r="GQ278" s="71"/>
      <c r="GR278" s="71"/>
      <c r="GS278" s="71"/>
      <c r="GT278" s="71"/>
      <c r="GU278" s="71"/>
      <c r="GV278" s="71"/>
      <c r="GW278" s="71"/>
      <c r="GX278" s="71"/>
      <c r="GY278" s="71"/>
      <c r="GZ278" s="71"/>
      <c r="HA278" s="71"/>
      <c r="HB278" s="71"/>
      <c r="HC278" s="71"/>
      <c r="HD278" s="71"/>
      <c r="HE278" s="71"/>
      <c r="HF278" s="77" t="s">
        <v>1245</v>
      </c>
      <c r="HH278" s="71"/>
      <c r="HI278" s="71"/>
      <c r="HJ278" s="71"/>
    </row>
    <row r="279" spans="1:218" ht="15.75" customHeight="1">
      <c r="A279" s="45"/>
      <c r="B279" s="45"/>
      <c r="C279" s="45"/>
      <c r="D279" s="45"/>
      <c r="E279" s="45"/>
      <c r="F279" s="45"/>
      <c r="G279" s="45"/>
      <c r="H279" s="45"/>
      <c r="I279" s="45"/>
      <c r="J279" s="45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  <c r="AA279" s="45"/>
      <c r="AB279" s="45"/>
      <c r="AC279" s="45"/>
      <c r="AD279" s="45"/>
      <c r="AF279" s="84"/>
      <c r="GF279" s="77" t="s">
        <v>1246</v>
      </c>
      <c r="GG279" s="71"/>
      <c r="GH279" s="71"/>
      <c r="GI279" s="71"/>
      <c r="GJ279" s="71"/>
      <c r="GK279" s="71"/>
      <c r="GL279" s="71"/>
      <c r="GM279" s="71"/>
      <c r="GN279" s="71"/>
      <c r="GO279" s="71"/>
      <c r="GP279" s="71"/>
      <c r="GQ279" s="71"/>
      <c r="GR279" s="71"/>
      <c r="GS279" s="71"/>
      <c r="GT279" s="71"/>
      <c r="GU279" s="71"/>
      <c r="GV279" s="71"/>
      <c r="GW279" s="71"/>
      <c r="GX279" s="71"/>
      <c r="GY279" s="71"/>
      <c r="GZ279" s="71"/>
      <c r="HA279" s="71"/>
      <c r="HB279" s="71"/>
      <c r="HC279" s="77" t="s">
        <v>1247</v>
      </c>
      <c r="HD279" s="71"/>
      <c r="HE279" s="71"/>
      <c r="HF279" s="77" t="s">
        <v>1248</v>
      </c>
      <c r="HH279" s="71"/>
      <c r="HI279" s="71"/>
      <c r="HJ279" s="71"/>
    </row>
    <row r="280" spans="1:218" ht="15.75" customHeight="1">
      <c r="A280" s="45"/>
      <c r="B280" s="45"/>
      <c r="C280" s="45"/>
      <c r="D280" s="45"/>
      <c r="E280" s="45"/>
      <c r="F280" s="45"/>
      <c r="G280" s="45"/>
      <c r="H280" s="45"/>
      <c r="I280" s="45"/>
      <c r="J280" s="45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  <c r="AA280" s="45"/>
      <c r="AB280" s="45"/>
      <c r="AC280" s="45"/>
      <c r="AD280" s="45"/>
      <c r="AF280" s="84"/>
      <c r="GF280" s="77" t="s">
        <v>1249</v>
      </c>
      <c r="GG280" s="71"/>
      <c r="GH280" s="71"/>
      <c r="GI280" s="71"/>
      <c r="GJ280" s="71"/>
      <c r="GK280" s="71"/>
      <c r="GL280" s="71"/>
      <c r="GM280" s="71"/>
      <c r="GN280" s="71"/>
      <c r="GO280" s="71"/>
      <c r="GP280" s="71"/>
      <c r="GQ280" s="71"/>
      <c r="GR280" s="71"/>
      <c r="GS280" s="71"/>
      <c r="GT280" s="71"/>
      <c r="GU280" s="71"/>
      <c r="GV280" s="71"/>
      <c r="GW280" s="71"/>
      <c r="GX280" s="71"/>
      <c r="GY280" s="71"/>
      <c r="GZ280" s="71"/>
      <c r="HA280" s="71"/>
      <c r="HB280" s="71"/>
      <c r="HC280" s="77" t="s">
        <v>1250</v>
      </c>
      <c r="HD280" s="71"/>
      <c r="HE280" s="71"/>
      <c r="HF280" s="77" t="s">
        <v>1251</v>
      </c>
      <c r="HH280" s="71"/>
      <c r="HI280" s="71"/>
      <c r="HJ280" s="71"/>
    </row>
    <row r="281" spans="1:218" ht="15.75" customHeight="1">
      <c r="A281" s="45"/>
      <c r="B281" s="45"/>
      <c r="C281" s="45"/>
      <c r="D281" s="45"/>
      <c r="E281" s="45"/>
      <c r="F281" s="45"/>
      <c r="G281" s="45"/>
      <c r="H281" s="45"/>
      <c r="I281" s="45"/>
      <c r="J281" s="45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  <c r="AA281" s="45"/>
      <c r="AB281" s="45"/>
      <c r="AC281" s="45"/>
      <c r="AD281" s="45"/>
      <c r="AF281" s="84"/>
      <c r="GF281" s="69"/>
      <c r="GG281" s="71"/>
      <c r="GH281" s="71"/>
      <c r="GI281" s="71"/>
      <c r="GJ281" s="71"/>
      <c r="GK281" s="71"/>
      <c r="GL281" s="71"/>
      <c r="GM281" s="71"/>
      <c r="GN281" s="71"/>
      <c r="GO281" s="71"/>
      <c r="GP281" s="71"/>
      <c r="GQ281" s="71"/>
      <c r="GR281" s="71"/>
      <c r="GS281" s="71"/>
      <c r="GT281" s="71"/>
      <c r="GU281" s="71"/>
      <c r="GV281" s="71"/>
      <c r="GW281" s="71"/>
      <c r="GX281" s="71"/>
      <c r="GY281" s="71"/>
      <c r="GZ281" s="71"/>
      <c r="HA281" s="71"/>
      <c r="HB281" s="71"/>
      <c r="HC281" s="77" t="s">
        <v>1252</v>
      </c>
      <c r="HD281" s="71"/>
      <c r="HE281" s="71"/>
      <c r="HF281" s="77" t="s">
        <v>1253</v>
      </c>
      <c r="HH281" s="71"/>
      <c r="HI281" s="71"/>
      <c r="HJ281" s="71"/>
    </row>
    <row r="282" spans="1:218" ht="15.75" customHeight="1">
      <c r="A282" s="45"/>
      <c r="B282" s="45"/>
      <c r="C282" s="45"/>
      <c r="D282" s="45"/>
      <c r="E282" s="45"/>
      <c r="F282" s="45"/>
      <c r="G282" s="45"/>
      <c r="H282" s="45"/>
      <c r="I282" s="45"/>
      <c r="J282" s="45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  <c r="AA282" s="45"/>
      <c r="AB282" s="45"/>
      <c r="AC282" s="45"/>
      <c r="AD282" s="45"/>
      <c r="AF282" s="84"/>
      <c r="GF282" s="77" t="s">
        <v>1254</v>
      </c>
      <c r="GG282" s="71"/>
      <c r="GH282" s="71"/>
      <c r="GI282" s="71"/>
      <c r="GJ282" s="71"/>
      <c r="GK282" s="71"/>
      <c r="GL282" s="71"/>
      <c r="GM282" s="71"/>
      <c r="GN282" s="71"/>
      <c r="GO282" s="71"/>
      <c r="GP282" s="71"/>
      <c r="GQ282" s="71"/>
      <c r="GR282" s="71"/>
      <c r="GS282" s="71"/>
      <c r="GT282" s="71"/>
      <c r="GU282" s="71"/>
      <c r="GV282" s="71"/>
      <c r="GW282" s="71"/>
      <c r="GX282" s="71"/>
      <c r="GY282" s="71"/>
      <c r="GZ282" s="71"/>
      <c r="HA282" s="71"/>
      <c r="HB282" s="71"/>
      <c r="HC282" s="77" t="s">
        <v>1255</v>
      </c>
      <c r="HD282" s="71"/>
      <c r="HE282" s="71"/>
      <c r="HF282" s="77" t="s">
        <v>1256</v>
      </c>
      <c r="HH282" s="71"/>
      <c r="HI282" s="71"/>
      <c r="HJ282" s="71"/>
    </row>
    <row r="283" spans="1:218" ht="15.75" customHeight="1">
      <c r="A283" s="45"/>
      <c r="B283" s="45"/>
      <c r="C283" s="45"/>
      <c r="D283" s="45"/>
      <c r="E283" s="45"/>
      <c r="F283" s="45"/>
      <c r="G283" s="45"/>
      <c r="H283" s="45"/>
      <c r="I283" s="45"/>
      <c r="J283" s="45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  <c r="AA283" s="45"/>
      <c r="AB283" s="45"/>
      <c r="AC283" s="45"/>
      <c r="AD283" s="45"/>
      <c r="AF283" s="85"/>
      <c r="GF283" s="77" t="s">
        <v>1257</v>
      </c>
      <c r="GG283" s="71"/>
      <c r="GH283" s="71"/>
      <c r="GI283" s="71"/>
      <c r="GJ283" s="71"/>
      <c r="GK283" s="71"/>
      <c r="GL283" s="71"/>
      <c r="GM283" s="71"/>
      <c r="GN283" s="71"/>
      <c r="GO283" s="71"/>
      <c r="GP283" s="71"/>
      <c r="GQ283" s="71"/>
      <c r="GR283" s="71"/>
      <c r="GS283" s="71"/>
      <c r="GT283" s="71"/>
      <c r="GU283" s="71"/>
      <c r="GV283" s="71"/>
      <c r="GW283" s="71"/>
      <c r="GX283" s="71"/>
      <c r="GY283" s="71"/>
      <c r="GZ283" s="71"/>
      <c r="HA283" s="71"/>
      <c r="HB283" s="71"/>
      <c r="HC283" s="71"/>
      <c r="HD283" s="71"/>
      <c r="HE283" s="71"/>
      <c r="HH283" s="71"/>
      <c r="HI283" s="71"/>
      <c r="HJ283" s="71"/>
    </row>
    <row r="284" spans="1:218" ht="15.75" customHeight="1">
      <c r="A284" s="45"/>
      <c r="B284" s="45"/>
      <c r="C284" s="45"/>
      <c r="D284" s="45"/>
      <c r="E284" s="45"/>
      <c r="F284" s="45"/>
      <c r="G284" s="45"/>
      <c r="H284" s="45"/>
      <c r="I284" s="45"/>
      <c r="J284" s="45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  <c r="AA284" s="45"/>
      <c r="AB284" s="45"/>
      <c r="AC284" s="45"/>
      <c r="AD284" s="45"/>
      <c r="AF284" s="84"/>
      <c r="GF284" s="77" t="s">
        <v>1258</v>
      </c>
      <c r="GG284" s="71"/>
      <c r="GH284" s="71"/>
      <c r="GI284" s="71"/>
      <c r="GJ284" s="71"/>
      <c r="GK284" s="71"/>
      <c r="GL284" s="71"/>
      <c r="GM284" s="71"/>
      <c r="GN284" s="71"/>
      <c r="GO284" s="71"/>
      <c r="GP284" s="71"/>
      <c r="GQ284" s="71"/>
      <c r="GR284" s="71"/>
      <c r="GS284" s="71"/>
      <c r="GT284" s="71"/>
      <c r="GU284" s="71"/>
      <c r="GV284" s="71"/>
      <c r="GW284" s="71"/>
      <c r="GX284" s="71"/>
      <c r="GY284" s="71"/>
      <c r="GZ284" s="71"/>
      <c r="HA284" s="71"/>
      <c r="HB284" s="71"/>
      <c r="HC284" s="77" t="s">
        <v>1259</v>
      </c>
      <c r="HD284" s="71"/>
      <c r="HE284" s="71"/>
      <c r="HF284" s="77" t="s">
        <v>1260</v>
      </c>
      <c r="HG284" s="69"/>
      <c r="HH284" s="71"/>
      <c r="HI284" s="71"/>
      <c r="HJ284" s="71"/>
    </row>
    <row r="285" spans="1:218" ht="15.75" customHeight="1">
      <c r="A285" s="45"/>
      <c r="B285" s="45"/>
      <c r="C285" s="45"/>
      <c r="D285" s="45"/>
      <c r="E285" s="45"/>
      <c r="F285" s="45"/>
      <c r="G285" s="45"/>
      <c r="H285" s="45"/>
      <c r="I285" s="45"/>
      <c r="J285" s="45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  <c r="AA285" s="45"/>
      <c r="AB285" s="45"/>
      <c r="AC285" s="45"/>
      <c r="AD285" s="45"/>
      <c r="AF285" s="84"/>
      <c r="GF285" s="77" t="s">
        <v>1261</v>
      </c>
      <c r="GG285" s="71"/>
      <c r="GH285" s="71"/>
      <c r="GI285" s="71"/>
      <c r="GJ285" s="71"/>
      <c r="GK285" s="71"/>
      <c r="GL285" s="71"/>
      <c r="GM285" s="71"/>
      <c r="GN285" s="71"/>
      <c r="GO285" s="71"/>
      <c r="GP285" s="71"/>
      <c r="GQ285" s="71"/>
      <c r="GR285" s="71"/>
      <c r="GS285" s="71"/>
      <c r="GT285" s="71"/>
      <c r="GU285" s="71"/>
      <c r="GV285" s="71"/>
      <c r="GW285" s="71"/>
      <c r="GX285" s="71"/>
      <c r="GY285" s="71"/>
      <c r="GZ285" s="71"/>
      <c r="HA285" s="71"/>
      <c r="HB285" s="71"/>
      <c r="HC285" s="71"/>
      <c r="HD285" s="71"/>
      <c r="HE285" s="71"/>
      <c r="HF285" s="77" t="s">
        <v>1262</v>
      </c>
      <c r="HG285" s="69"/>
      <c r="HH285" s="71"/>
      <c r="HI285" s="71"/>
      <c r="HJ285" s="71"/>
    </row>
    <row r="286" spans="1:218" ht="15.75" customHeight="1">
      <c r="A286" s="45"/>
      <c r="B286" s="45"/>
      <c r="C286" s="45"/>
      <c r="D286" s="45"/>
      <c r="E286" s="45"/>
      <c r="F286" s="45"/>
      <c r="G286" s="45"/>
      <c r="H286" s="45"/>
      <c r="I286" s="45"/>
      <c r="J286" s="45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  <c r="AA286" s="45"/>
      <c r="AB286" s="45"/>
      <c r="AC286" s="45"/>
      <c r="AD286" s="45"/>
      <c r="AF286" s="84"/>
      <c r="GF286" s="77" t="s">
        <v>1263</v>
      </c>
      <c r="GG286" s="71"/>
      <c r="GH286" s="71"/>
      <c r="GI286" s="71"/>
      <c r="GJ286" s="71"/>
      <c r="GK286" s="71"/>
      <c r="GL286" s="71"/>
      <c r="GM286" s="71"/>
      <c r="GN286" s="71"/>
      <c r="GO286" s="71"/>
      <c r="GP286" s="71"/>
      <c r="GQ286" s="71"/>
      <c r="GR286" s="71"/>
      <c r="GS286" s="71"/>
      <c r="GT286" s="71"/>
      <c r="GU286" s="71"/>
      <c r="GV286" s="71"/>
      <c r="GW286" s="71"/>
      <c r="GX286" s="71"/>
      <c r="GY286" s="71"/>
      <c r="GZ286" s="71"/>
      <c r="HA286" s="71"/>
      <c r="HB286" s="71"/>
      <c r="HC286" s="71"/>
      <c r="HD286" s="71"/>
      <c r="HE286" s="71"/>
      <c r="HF286" s="77" t="s">
        <v>1264</v>
      </c>
      <c r="HG286" s="69"/>
      <c r="HH286" s="71"/>
      <c r="HI286" s="71"/>
      <c r="HJ286" s="71"/>
    </row>
    <row r="287" spans="1:218" ht="15.75" customHeight="1">
      <c r="A287" s="45"/>
      <c r="B287" s="45"/>
      <c r="C287" s="45"/>
      <c r="D287" s="45"/>
      <c r="E287" s="45"/>
      <c r="F287" s="45"/>
      <c r="G287" s="45"/>
      <c r="H287" s="45"/>
      <c r="I287" s="45"/>
      <c r="J287" s="45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  <c r="AA287" s="45"/>
      <c r="AB287" s="45"/>
      <c r="AC287" s="45"/>
      <c r="AD287" s="45"/>
      <c r="AF287" s="84"/>
      <c r="GG287" s="71"/>
      <c r="GH287" s="71"/>
      <c r="GI287" s="71"/>
      <c r="GJ287" s="71"/>
      <c r="GK287" s="71"/>
      <c r="GL287" s="71"/>
      <c r="GM287" s="71"/>
      <c r="GN287" s="71"/>
      <c r="GO287" s="71"/>
      <c r="GP287" s="71"/>
      <c r="GQ287" s="71"/>
      <c r="GR287" s="71"/>
      <c r="GS287" s="71"/>
      <c r="GT287" s="71"/>
      <c r="GU287" s="71"/>
      <c r="GV287" s="71"/>
      <c r="GW287" s="71"/>
      <c r="GX287" s="71"/>
      <c r="GY287" s="71"/>
      <c r="GZ287" s="71"/>
      <c r="HA287" s="71"/>
      <c r="HB287" s="71"/>
      <c r="HC287" s="71"/>
      <c r="HD287" s="71"/>
      <c r="HE287" s="71"/>
      <c r="HF287" s="77" t="s">
        <v>1265</v>
      </c>
      <c r="HG287" s="69"/>
      <c r="HH287" s="71"/>
      <c r="HI287" s="71"/>
      <c r="HJ287" s="71"/>
    </row>
    <row r="288" spans="1:218" ht="15.75" customHeight="1">
      <c r="A288" s="45"/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  <c r="AA288" s="45"/>
      <c r="AB288" s="45"/>
      <c r="AC288" s="45"/>
      <c r="AD288" s="45"/>
      <c r="AF288" s="84"/>
      <c r="GF288" s="77" t="s">
        <v>1266</v>
      </c>
      <c r="GG288" s="71"/>
      <c r="GH288" s="71"/>
      <c r="GI288" s="71"/>
      <c r="GJ288" s="71"/>
      <c r="GK288" s="71"/>
      <c r="GL288" s="71"/>
      <c r="GM288" s="71"/>
      <c r="GN288" s="71"/>
      <c r="GO288" s="71"/>
      <c r="GP288" s="71"/>
      <c r="GQ288" s="71"/>
      <c r="GR288" s="71"/>
      <c r="GS288" s="71"/>
      <c r="GT288" s="71"/>
      <c r="GU288" s="71"/>
      <c r="GV288" s="71"/>
      <c r="GW288" s="71"/>
      <c r="GX288" s="71"/>
      <c r="GY288" s="71"/>
      <c r="GZ288" s="71"/>
      <c r="HA288" s="71"/>
      <c r="HB288" s="71"/>
      <c r="HC288" s="71"/>
      <c r="HD288" s="71"/>
      <c r="HE288" s="71"/>
      <c r="HF288" s="77" t="s">
        <v>1267</v>
      </c>
      <c r="HG288" s="69"/>
      <c r="HH288" s="71"/>
      <c r="HI288" s="71"/>
      <c r="HJ288" s="71"/>
    </row>
    <row r="289" spans="1:218" ht="15.75" customHeight="1">
      <c r="A289" s="45"/>
      <c r="B289" s="45"/>
      <c r="C289" s="45"/>
      <c r="D289" s="45"/>
      <c r="E289" s="45"/>
      <c r="F289" s="45"/>
      <c r="G289" s="45"/>
      <c r="H289" s="45"/>
      <c r="I289" s="45"/>
      <c r="J289" s="45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  <c r="AA289" s="45"/>
      <c r="AB289" s="45"/>
      <c r="AC289" s="45"/>
      <c r="AD289" s="45"/>
      <c r="AF289" s="84"/>
      <c r="GF289" s="77" t="s">
        <v>1268</v>
      </c>
      <c r="GG289" s="71"/>
      <c r="GH289" s="71"/>
      <c r="GI289" s="71"/>
      <c r="GJ289" s="71"/>
      <c r="GK289" s="71"/>
      <c r="GL289" s="71"/>
      <c r="GM289" s="71"/>
      <c r="GN289" s="71"/>
      <c r="GO289" s="71"/>
      <c r="GP289" s="71"/>
      <c r="GQ289" s="71"/>
      <c r="GR289" s="71"/>
      <c r="GS289" s="71"/>
      <c r="GT289" s="71"/>
      <c r="GU289" s="71"/>
      <c r="GV289" s="71"/>
      <c r="GW289" s="71"/>
      <c r="GX289" s="71"/>
      <c r="GY289" s="71"/>
      <c r="GZ289" s="71"/>
      <c r="HA289" s="71"/>
      <c r="HB289" s="71"/>
      <c r="HC289" s="71"/>
      <c r="HD289" s="71"/>
      <c r="HE289" s="71"/>
      <c r="HF289" s="77" t="s">
        <v>1269</v>
      </c>
      <c r="HG289" s="69"/>
      <c r="HH289" s="71"/>
      <c r="HI289" s="71"/>
      <c r="HJ289" s="71"/>
    </row>
    <row r="290" spans="1:218" ht="15.75" customHeight="1">
      <c r="A290" s="45"/>
      <c r="B290" s="45"/>
      <c r="C290" s="45"/>
      <c r="D290" s="45"/>
      <c r="E290" s="45"/>
      <c r="F290" s="45"/>
      <c r="G290" s="45"/>
      <c r="H290" s="45"/>
      <c r="I290" s="45"/>
      <c r="J290" s="45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  <c r="AA290" s="45"/>
      <c r="AB290" s="45"/>
      <c r="AC290" s="45"/>
      <c r="AD290" s="45"/>
      <c r="AF290" s="84"/>
      <c r="GF290" s="77" t="s">
        <v>1270</v>
      </c>
      <c r="GG290" s="71"/>
      <c r="GH290" s="71"/>
      <c r="GI290" s="71"/>
      <c r="GJ290" s="71"/>
      <c r="GK290" s="71"/>
      <c r="GL290" s="71"/>
      <c r="GM290" s="71"/>
      <c r="GN290" s="71"/>
      <c r="GO290" s="71"/>
      <c r="GP290" s="71"/>
      <c r="GQ290" s="71"/>
      <c r="GR290" s="71"/>
      <c r="GS290" s="71"/>
      <c r="GT290" s="71"/>
      <c r="GU290" s="71"/>
      <c r="GV290" s="71"/>
      <c r="GW290" s="71"/>
      <c r="GX290" s="71"/>
      <c r="GY290" s="71"/>
      <c r="GZ290" s="71"/>
      <c r="HA290" s="71"/>
      <c r="HB290" s="71"/>
      <c r="HC290" s="71"/>
      <c r="HD290" s="71"/>
      <c r="HE290" s="71"/>
      <c r="HF290" s="77" t="s">
        <v>1271</v>
      </c>
      <c r="HG290" s="69"/>
      <c r="HH290" s="71"/>
      <c r="HI290" s="71"/>
      <c r="HJ290" s="71"/>
    </row>
    <row r="291" spans="1:218" ht="15.75" customHeight="1">
      <c r="A291" s="45"/>
      <c r="B291" s="45"/>
      <c r="C291" s="45"/>
      <c r="D291" s="45"/>
      <c r="E291" s="45"/>
      <c r="F291" s="45"/>
      <c r="G291" s="45"/>
      <c r="H291" s="45"/>
      <c r="I291" s="45"/>
      <c r="J291" s="45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  <c r="AA291" s="45"/>
      <c r="AB291" s="45"/>
      <c r="AC291" s="45"/>
      <c r="AD291" s="45"/>
      <c r="AF291" s="85"/>
      <c r="GG291" s="71"/>
      <c r="GH291" s="71"/>
      <c r="GI291" s="71"/>
      <c r="GJ291" s="71"/>
      <c r="GK291" s="71"/>
      <c r="GL291" s="71"/>
      <c r="GM291" s="71"/>
      <c r="GN291" s="71"/>
      <c r="GO291" s="71"/>
      <c r="GP291" s="71"/>
      <c r="GQ291" s="71"/>
      <c r="GR291" s="71"/>
      <c r="GS291" s="71"/>
      <c r="GT291" s="71"/>
      <c r="GU291" s="71"/>
      <c r="GV291" s="71"/>
      <c r="GW291" s="71"/>
      <c r="GX291" s="71"/>
      <c r="GY291" s="71"/>
      <c r="GZ291" s="71"/>
      <c r="HA291" s="71"/>
      <c r="HB291" s="71"/>
      <c r="HC291" s="71"/>
      <c r="HD291" s="71"/>
      <c r="HE291" s="71"/>
      <c r="HF291" s="77" t="s">
        <v>1272</v>
      </c>
      <c r="HG291" s="69"/>
      <c r="HH291" s="71"/>
      <c r="HI291" s="71"/>
      <c r="HJ291" s="71"/>
    </row>
    <row r="292" spans="1:218" ht="15.75" customHeight="1">
      <c r="A292" s="45"/>
      <c r="B292" s="45"/>
      <c r="C292" s="45"/>
      <c r="D292" s="45"/>
      <c r="E292" s="45"/>
      <c r="F292" s="45"/>
      <c r="G292" s="45"/>
      <c r="H292" s="45"/>
      <c r="I292" s="45"/>
      <c r="J292" s="45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  <c r="AA292" s="45"/>
      <c r="AB292" s="45"/>
      <c r="AC292" s="45"/>
      <c r="AD292" s="45"/>
      <c r="AF292" s="84"/>
      <c r="GF292" s="77" t="s">
        <v>1273</v>
      </c>
      <c r="GG292" s="71"/>
      <c r="GH292" s="71"/>
      <c r="GI292" s="71"/>
      <c r="GJ292" s="71"/>
      <c r="GK292" s="71"/>
      <c r="GL292" s="71"/>
      <c r="GM292" s="71"/>
      <c r="GN292" s="71"/>
      <c r="GO292" s="71"/>
      <c r="GP292" s="71"/>
      <c r="GQ292" s="71"/>
      <c r="GR292" s="71"/>
      <c r="GS292" s="71"/>
      <c r="GT292" s="71"/>
      <c r="GU292" s="71"/>
      <c r="GV292" s="71"/>
      <c r="GW292" s="71"/>
      <c r="GX292" s="71"/>
      <c r="GY292" s="71"/>
      <c r="GZ292" s="71"/>
      <c r="HA292" s="71"/>
      <c r="HB292" s="71"/>
      <c r="HC292" s="71"/>
      <c r="HD292" s="71"/>
      <c r="HE292" s="71"/>
      <c r="HF292" s="77" t="s">
        <v>1274</v>
      </c>
      <c r="HG292" s="69"/>
      <c r="HH292" s="71"/>
      <c r="HI292" s="71"/>
      <c r="HJ292" s="71"/>
    </row>
    <row r="293" spans="1:218" ht="15.75" customHeight="1">
      <c r="A293" s="45"/>
      <c r="B293" s="45"/>
      <c r="C293" s="45"/>
      <c r="D293" s="45"/>
      <c r="E293" s="45"/>
      <c r="F293" s="45"/>
      <c r="G293" s="45"/>
      <c r="H293" s="45"/>
      <c r="I293" s="45"/>
      <c r="J293" s="45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  <c r="AA293" s="45"/>
      <c r="AB293" s="45"/>
      <c r="AC293" s="45"/>
      <c r="AD293" s="45"/>
      <c r="AF293" s="84"/>
      <c r="GF293" s="77" t="s">
        <v>1275</v>
      </c>
      <c r="GG293" s="71"/>
      <c r="GH293" s="71"/>
      <c r="GI293" s="71"/>
      <c r="GJ293" s="71"/>
      <c r="GK293" s="71"/>
      <c r="GL293" s="71"/>
      <c r="GM293" s="71"/>
      <c r="GN293" s="71"/>
      <c r="GO293" s="71"/>
      <c r="GP293" s="71"/>
      <c r="GQ293" s="71"/>
      <c r="GR293" s="71"/>
      <c r="GS293" s="71"/>
      <c r="GT293" s="71"/>
      <c r="GU293" s="71"/>
      <c r="GV293" s="71"/>
      <c r="GW293" s="71"/>
      <c r="GX293" s="71"/>
      <c r="GY293" s="71"/>
      <c r="GZ293" s="71"/>
      <c r="HA293" s="71"/>
      <c r="HB293" s="71"/>
      <c r="HC293" s="71"/>
      <c r="HD293" s="71"/>
      <c r="HE293" s="71"/>
      <c r="HF293" s="77" t="s">
        <v>1276</v>
      </c>
      <c r="HG293" s="69"/>
      <c r="HH293" s="71"/>
      <c r="HI293" s="71"/>
      <c r="HJ293" s="71"/>
    </row>
    <row r="294" spans="1:218" ht="15.75" customHeight="1">
      <c r="A294" s="45"/>
      <c r="B294" s="45"/>
      <c r="C294" s="45"/>
      <c r="D294" s="45"/>
      <c r="E294" s="45"/>
      <c r="F294" s="45"/>
      <c r="G294" s="45"/>
      <c r="H294" s="45"/>
      <c r="I294" s="45"/>
      <c r="J294" s="45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  <c r="AA294" s="45"/>
      <c r="AB294" s="45"/>
      <c r="AC294" s="45"/>
      <c r="AD294" s="45"/>
      <c r="AF294" s="84"/>
      <c r="GF294" s="77" t="s">
        <v>1277</v>
      </c>
      <c r="GG294" s="71"/>
      <c r="GH294" s="71"/>
      <c r="GI294" s="71"/>
      <c r="GJ294" s="71"/>
      <c r="GK294" s="71"/>
      <c r="GL294" s="71"/>
      <c r="GM294" s="71"/>
      <c r="GN294" s="71"/>
      <c r="GO294" s="71"/>
      <c r="GP294" s="71"/>
      <c r="GQ294" s="71"/>
      <c r="GR294" s="71"/>
      <c r="GS294" s="71"/>
      <c r="GT294" s="71"/>
      <c r="GU294" s="71"/>
      <c r="GV294" s="71"/>
      <c r="GW294" s="71"/>
      <c r="GX294" s="71"/>
      <c r="GY294" s="71"/>
      <c r="GZ294" s="71"/>
      <c r="HA294" s="71"/>
      <c r="HB294" s="71"/>
      <c r="HC294" s="71"/>
      <c r="HD294" s="71"/>
      <c r="HE294" s="71"/>
      <c r="HF294" s="77" t="s">
        <v>1278</v>
      </c>
      <c r="HG294" s="69"/>
      <c r="HH294" s="71"/>
      <c r="HI294" s="71"/>
      <c r="HJ294" s="71"/>
    </row>
    <row r="295" spans="1:218" ht="15.75" customHeight="1">
      <c r="A295" s="45"/>
      <c r="B295" s="45"/>
      <c r="C295" s="45"/>
      <c r="D295" s="45"/>
      <c r="E295" s="45"/>
      <c r="F295" s="45"/>
      <c r="G295" s="45"/>
      <c r="H295" s="45"/>
      <c r="I295" s="45"/>
      <c r="J295" s="45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  <c r="AA295" s="45"/>
      <c r="AB295" s="45"/>
      <c r="AC295" s="45"/>
      <c r="AD295" s="45"/>
      <c r="AF295" s="84"/>
      <c r="GG295" s="71"/>
      <c r="GH295" s="71"/>
      <c r="GI295" s="71"/>
      <c r="GJ295" s="71"/>
      <c r="GK295" s="71"/>
      <c r="GL295" s="71"/>
      <c r="GM295" s="71"/>
      <c r="GN295" s="71"/>
      <c r="GO295" s="71"/>
      <c r="GP295" s="71"/>
      <c r="GQ295" s="71"/>
      <c r="GR295" s="71"/>
      <c r="GS295" s="71"/>
      <c r="GT295" s="71"/>
      <c r="GU295" s="71"/>
      <c r="GV295" s="71"/>
      <c r="GW295" s="71"/>
      <c r="GX295" s="71"/>
      <c r="GY295" s="71"/>
      <c r="GZ295" s="71"/>
      <c r="HA295" s="71"/>
      <c r="HB295" s="71"/>
      <c r="HC295" s="71"/>
      <c r="HD295" s="71"/>
      <c r="HE295" s="71"/>
      <c r="HF295" s="77" t="s">
        <v>1279</v>
      </c>
      <c r="HG295" s="69"/>
      <c r="HH295" s="71"/>
      <c r="HI295" s="71"/>
      <c r="HJ295" s="71"/>
    </row>
    <row r="296" spans="1:218" ht="15.75" customHeight="1">
      <c r="A296" s="45"/>
      <c r="B296" s="45"/>
      <c r="C296" s="45"/>
      <c r="D296" s="45"/>
      <c r="E296" s="45"/>
      <c r="F296" s="45"/>
      <c r="G296" s="45"/>
      <c r="H296" s="45"/>
      <c r="I296" s="45"/>
      <c r="J296" s="45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  <c r="AA296" s="45"/>
      <c r="AB296" s="45"/>
      <c r="AC296" s="45"/>
      <c r="AD296" s="45"/>
      <c r="AF296" s="84"/>
      <c r="GF296" s="77" t="s">
        <v>1280</v>
      </c>
      <c r="GG296" s="71"/>
      <c r="GH296" s="71"/>
      <c r="GI296" s="71"/>
      <c r="GJ296" s="71"/>
      <c r="GK296" s="71"/>
      <c r="GL296" s="71"/>
      <c r="GM296" s="71"/>
      <c r="GN296" s="71"/>
      <c r="GO296" s="71"/>
      <c r="GP296" s="71"/>
      <c r="GQ296" s="71"/>
      <c r="GR296" s="71"/>
      <c r="GS296" s="71"/>
      <c r="GT296" s="71"/>
      <c r="GU296" s="71"/>
      <c r="GV296" s="71"/>
      <c r="GW296" s="71"/>
      <c r="GX296" s="71"/>
      <c r="GY296" s="71"/>
      <c r="GZ296" s="71"/>
      <c r="HA296" s="71"/>
      <c r="HB296" s="71"/>
      <c r="HC296" s="71"/>
      <c r="HD296" s="71"/>
      <c r="HE296" s="71"/>
      <c r="HF296" s="77" t="s">
        <v>1281</v>
      </c>
      <c r="HG296" s="69"/>
      <c r="HH296" s="71"/>
      <c r="HI296" s="71"/>
      <c r="HJ296" s="71"/>
    </row>
    <row r="297" spans="1:218" ht="15.75" customHeight="1">
      <c r="A297" s="45"/>
      <c r="B297" s="45"/>
      <c r="C297" s="45"/>
      <c r="D297" s="45"/>
      <c r="E297" s="45"/>
      <c r="F297" s="45"/>
      <c r="G297" s="45"/>
      <c r="H297" s="45"/>
      <c r="I297" s="45"/>
      <c r="J297" s="45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  <c r="AA297" s="45"/>
      <c r="AB297" s="45"/>
      <c r="AC297" s="45"/>
      <c r="AD297" s="45"/>
      <c r="AF297" s="84"/>
      <c r="GF297" s="77" t="s">
        <v>1282</v>
      </c>
      <c r="GG297" s="71"/>
      <c r="GH297" s="71"/>
      <c r="GI297" s="71"/>
      <c r="GJ297" s="71"/>
      <c r="GK297" s="71"/>
      <c r="GL297" s="71"/>
      <c r="GM297" s="71"/>
      <c r="GN297" s="71"/>
      <c r="GO297" s="71"/>
      <c r="GP297" s="71"/>
      <c r="GQ297" s="71"/>
      <c r="GR297" s="71"/>
      <c r="GS297" s="71"/>
      <c r="GT297" s="71"/>
      <c r="GU297" s="71"/>
      <c r="GV297" s="71"/>
      <c r="GW297" s="71"/>
      <c r="GX297" s="71"/>
      <c r="GY297" s="71"/>
      <c r="GZ297" s="71"/>
      <c r="HA297" s="71"/>
      <c r="HB297" s="71"/>
      <c r="HC297" s="71"/>
      <c r="HD297" s="71"/>
      <c r="HE297" s="71"/>
      <c r="HF297" s="77" t="s">
        <v>1283</v>
      </c>
      <c r="HG297" s="69"/>
      <c r="HH297" s="71"/>
      <c r="HI297" s="71"/>
      <c r="HJ297" s="71"/>
    </row>
    <row r="298" spans="1:218" ht="15.75" customHeight="1">
      <c r="A298" s="45"/>
      <c r="B298" s="45"/>
      <c r="C298" s="45"/>
      <c r="D298" s="45"/>
      <c r="E298" s="45"/>
      <c r="F298" s="45"/>
      <c r="G298" s="45"/>
      <c r="H298" s="45"/>
      <c r="I298" s="45"/>
      <c r="J298" s="45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  <c r="AA298" s="45"/>
      <c r="AB298" s="45"/>
      <c r="AC298" s="45"/>
      <c r="AD298" s="45"/>
      <c r="AF298" s="84"/>
      <c r="GF298" s="77" t="s">
        <v>1284</v>
      </c>
      <c r="GG298" s="71"/>
      <c r="GH298" s="71"/>
      <c r="GI298" s="71"/>
      <c r="GJ298" s="71"/>
      <c r="GK298" s="71"/>
      <c r="GL298" s="71"/>
      <c r="GM298" s="71"/>
      <c r="GN298" s="71"/>
      <c r="GO298" s="71"/>
      <c r="GP298" s="71"/>
      <c r="GQ298" s="71"/>
      <c r="GR298" s="71"/>
      <c r="GS298" s="71"/>
      <c r="GT298" s="71"/>
      <c r="GU298" s="71"/>
      <c r="GV298" s="71"/>
      <c r="GW298" s="71"/>
      <c r="GX298" s="71"/>
      <c r="GY298" s="71"/>
      <c r="GZ298" s="71"/>
      <c r="HA298" s="71"/>
      <c r="HB298" s="71"/>
      <c r="HC298" s="71"/>
      <c r="HD298" s="71"/>
      <c r="HE298" s="71"/>
      <c r="HF298" s="77" t="s">
        <v>1285</v>
      </c>
      <c r="HG298" s="69"/>
      <c r="HH298" s="71"/>
      <c r="HI298" s="71"/>
      <c r="HJ298" s="71"/>
    </row>
    <row r="299" spans="1:218" ht="15.75" customHeight="1">
      <c r="A299" s="45"/>
      <c r="B299" s="45"/>
      <c r="C299" s="45"/>
      <c r="D299" s="45"/>
      <c r="E299" s="45"/>
      <c r="F299" s="45"/>
      <c r="G299" s="45"/>
      <c r="H299" s="45"/>
      <c r="I299" s="45"/>
      <c r="J299" s="45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  <c r="AA299" s="45"/>
      <c r="AB299" s="45"/>
      <c r="AC299" s="45"/>
      <c r="AD299" s="45"/>
      <c r="AF299" s="84"/>
      <c r="GF299" s="77" t="s">
        <v>1286</v>
      </c>
      <c r="GG299" s="71"/>
      <c r="GH299" s="71"/>
      <c r="GI299" s="71"/>
      <c r="GJ299" s="71"/>
      <c r="GK299" s="71"/>
      <c r="GL299" s="71"/>
      <c r="GM299" s="71"/>
      <c r="GN299" s="71"/>
      <c r="GO299" s="71"/>
      <c r="GP299" s="71"/>
      <c r="GQ299" s="71"/>
      <c r="GR299" s="71"/>
      <c r="GS299" s="71"/>
      <c r="GT299" s="71"/>
      <c r="GU299" s="71"/>
      <c r="GV299" s="71"/>
      <c r="GW299" s="71"/>
      <c r="GX299" s="71"/>
      <c r="GY299" s="71"/>
      <c r="GZ299" s="71"/>
      <c r="HA299" s="71"/>
      <c r="HB299" s="71"/>
      <c r="HC299" s="71"/>
      <c r="HD299" s="71"/>
      <c r="HE299" s="71"/>
      <c r="HF299" s="77" t="s">
        <v>1287</v>
      </c>
      <c r="HG299" s="69"/>
      <c r="HH299" s="71"/>
      <c r="HI299" s="71"/>
      <c r="HJ299" s="71"/>
    </row>
    <row r="300" spans="1:218" ht="15.75" customHeight="1">
      <c r="A300" s="45"/>
      <c r="B300" s="45"/>
      <c r="C300" s="45"/>
      <c r="D300" s="45"/>
      <c r="E300" s="45"/>
      <c r="F300" s="45"/>
      <c r="G300" s="45"/>
      <c r="H300" s="45"/>
      <c r="I300" s="45"/>
      <c r="J300" s="45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  <c r="AA300" s="45"/>
      <c r="AB300" s="45"/>
      <c r="AC300" s="45"/>
      <c r="AD300" s="45"/>
      <c r="AF300" s="84"/>
      <c r="GG300" s="71"/>
      <c r="GH300" s="71"/>
      <c r="GI300" s="71"/>
      <c r="GJ300" s="71"/>
      <c r="GK300" s="71"/>
      <c r="GL300" s="71"/>
      <c r="GM300" s="71"/>
      <c r="GN300" s="71"/>
      <c r="GO300" s="71"/>
      <c r="GP300" s="71"/>
      <c r="GQ300" s="71"/>
      <c r="GR300" s="71"/>
      <c r="GS300" s="71"/>
      <c r="GT300" s="71"/>
      <c r="GU300" s="71"/>
      <c r="GV300" s="71"/>
      <c r="GW300" s="71"/>
      <c r="GX300" s="71"/>
      <c r="GY300" s="71"/>
      <c r="GZ300" s="71"/>
      <c r="HA300" s="71"/>
      <c r="HB300" s="71"/>
      <c r="HC300" s="71"/>
      <c r="HD300" s="71"/>
      <c r="HE300" s="71"/>
      <c r="HF300" s="77" t="s">
        <v>1288</v>
      </c>
      <c r="HG300" s="69"/>
      <c r="HH300" s="71"/>
      <c r="HI300" s="71"/>
      <c r="HJ300" s="71"/>
    </row>
    <row r="301" spans="1:218" ht="15.75" customHeight="1">
      <c r="A301" s="45"/>
      <c r="B301" s="45"/>
      <c r="C301" s="45"/>
      <c r="D301" s="45"/>
      <c r="E301" s="45"/>
      <c r="F301" s="45"/>
      <c r="G301" s="45"/>
      <c r="H301" s="45"/>
      <c r="I301" s="45"/>
      <c r="J301" s="45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  <c r="AA301" s="45"/>
      <c r="AB301" s="45"/>
      <c r="AC301" s="45"/>
      <c r="AD301" s="45"/>
      <c r="AF301" s="84"/>
      <c r="GF301" s="77" t="s">
        <v>1289</v>
      </c>
      <c r="GG301" s="71"/>
      <c r="GH301" s="71"/>
      <c r="GI301" s="71"/>
      <c r="GJ301" s="71"/>
      <c r="GK301" s="71"/>
      <c r="GL301" s="71"/>
      <c r="GM301" s="71"/>
      <c r="GN301" s="71"/>
      <c r="GO301" s="71"/>
      <c r="GP301" s="71"/>
      <c r="GQ301" s="71"/>
      <c r="GR301" s="71"/>
      <c r="GS301" s="71"/>
      <c r="GT301" s="71"/>
      <c r="GU301" s="71"/>
      <c r="GV301" s="71"/>
      <c r="GW301" s="71"/>
      <c r="GX301" s="71"/>
      <c r="GY301" s="71"/>
      <c r="GZ301" s="71"/>
      <c r="HA301" s="71"/>
      <c r="HB301" s="71"/>
      <c r="HC301" s="71"/>
      <c r="HD301" s="71"/>
      <c r="HE301" s="71"/>
      <c r="HF301" s="77" t="s">
        <v>1290</v>
      </c>
      <c r="HG301" s="69"/>
      <c r="HH301" s="71"/>
      <c r="HI301" s="71"/>
      <c r="HJ301" s="71"/>
    </row>
    <row r="302" spans="1:218" ht="15.75" customHeight="1">
      <c r="A302" s="45"/>
      <c r="B302" s="45"/>
      <c r="C302" s="45"/>
      <c r="D302" s="45"/>
      <c r="E302" s="45"/>
      <c r="F302" s="45"/>
      <c r="G302" s="45"/>
      <c r="H302" s="45"/>
      <c r="I302" s="45"/>
      <c r="J302" s="45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  <c r="AA302" s="45"/>
      <c r="AB302" s="45"/>
      <c r="AC302" s="45"/>
      <c r="AD302" s="45"/>
      <c r="AF302" s="84"/>
      <c r="GF302" s="77" t="s">
        <v>1291</v>
      </c>
      <c r="GG302" s="71"/>
      <c r="GH302" s="71"/>
      <c r="GI302" s="71"/>
      <c r="GJ302" s="71"/>
      <c r="GK302" s="71"/>
      <c r="GL302" s="71"/>
      <c r="GM302" s="71"/>
      <c r="GN302" s="71"/>
      <c r="GO302" s="71"/>
      <c r="GP302" s="71"/>
      <c r="GQ302" s="71"/>
      <c r="GR302" s="71"/>
      <c r="GS302" s="71"/>
      <c r="GT302" s="71"/>
      <c r="GU302" s="71"/>
      <c r="GV302" s="71"/>
      <c r="GW302" s="71"/>
      <c r="GX302" s="71"/>
      <c r="GY302" s="71"/>
      <c r="GZ302" s="71"/>
      <c r="HA302" s="71"/>
      <c r="HB302" s="71"/>
      <c r="HC302" s="71"/>
      <c r="HD302" s="71"/>
      <c r="HE302" s="71"/>
      <c r="HH302" s="71"/>
      <c r="HI302" s="71"/>
      <c r="HJ302" s="71"/>
    </row>
    <row r="303" spans="1:218" ht="15.75" customHeight="1">
      <c r="A303" s="45"/>
      <c r="B303" s="45"/>
      <c r="C303" s="45"/>
      <c r="D303" s="45"/>
      <c r="E303" s="45"/>
      <c r="F303" s="45"/>
      <c r="G303" s="45"/>
      <c r="H303" s="45"/>
      <c r="I303" s="45"/>
      <c r="J303" s="45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  <c r="AA303" s="45"/>
      <c r="AB303" s="45"/>
      <c r="AC303" s="45"/>
      <c r="AD303" s="45"/>
      <c r="AF303" s="84"/>
      <c r="GF303" s="77" t="s">
        <v>1292</v>
      </c>
      <c r="GG303" s="71"/>
      <c r="GH303" s="71"/>
      <c r="GI303" s="71"/>
      <c r="GJ303" s="71"/>
      <c r="GK303" s="71"/>
      <c r="GL303" s="71"/>
      <c r="GM303" s="71"/>
      <c r="GN303" s="71"/>
      <c r="GO303" s="71"/>
      <c r="GP303" s="71"/>
      <c r="GQ303" s="71"/>
      <c r="GR303" s="71"/>
      <c r="GS303" s="71"/>
      <c r="GT303" s="71"/>
      <c r="GU303" s="71"/>
      <c r="GV303" s="71"/>
      <c r="GW303" s="71"/>
      <c r="GX303" s="71"/>
      <c r="GY303" s="71"/>
      <c r="GZ303" s="71"/>
      <c r="HA303" s="71"/>
      <c r="HB303" s="71"/>
      <c r="HC303" s="71"/>
      <c r="HD303" s="71"/>
      <c r="HE303" s="71"/>
      <c r="HF303" s="77" t="s">
        <v>1293</v>
      </c>
      <c r="HH303" s="71"/>
      <c r="HI303" s="71"/>
      <c r="HJ303" s="71"/>
    </row>
    <row r="304" spans="1:218" ht="15.75" customHeight="1">
      <c r="A304" s="45"/>
      <c r="B304" s="45"/>
      <c r="C304" s="45"/>
      <c r="D304" s="45"/>
      <c r="E304" s="45"/>
      <c r="F304" s="45"/>
      <c r="G304" s="45"/>
      <c r="H304" s="45"/>
      <c r="I304" s="45"/>
      <c r="J304" s="45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  <c r="AA304" s="45"/>
      <c r="AB304" s="45"/>
      <c r="AC304" s="45"/>
      <c r="AD304" s="45"/>
      <c r="AF304" s="84"/>
      <c r="GG304" s="71"/>
      <c r="GH304" s="71"/>
      <c r="GI304" s="71"/>
      <c r="GJ304" s="71"/>
      <c r="GK304" s="71"/>
      <c r="GL304" s="71"/>
      <c r="GM304" s="71"/>
      <c r="GN304" s="71"/>
      <c r="GO304" s="71"/>
      <c r="GP304" s="71"/>
      <c r="GQ304" s="71"/>
      <c r="GR304" s="71"/>
      <c r="GS304" s="71"/>
      <c r="GT304" s="71"/>
      <c r="GU304" s="71"/>
      <c r="GV304" s="71"/>
      <c r="GW304" s="71"/>
      <c r="GX304" s="71"/>
      <c r="GY304" s="71"/>
      <c r="GZ304" s="71"/>
      <c r="HA304" s="71"/>
      <c r="HB304" s="71"/>
      <c r="HC304" s="71"/>
      <c r="HD304" s="71"/>
      <c r="HE304" s="71"/>
      <c r="HF304" s="77" t="s">
        <v>1294</v>
      </c>
      <c r="HH304" s="71"/>
      <c r="HI304" s="71"/>
      <c r="HJ304" s="71"/>
    </row>
    <row r="305" spans="1:218" ht="15.75" customHeight="1">
      <c r="A305" s="45"/>
      <c r="B305" s="45"/>
      <c r="C305" s="45"/>
      <c r="D305" s="45"/>
      <c r="E305" s="45"/>
      <c r="F305" s="45"/>
      <c r="G305" s="45"/>
      <c r="H305" s="45"/>
      <c r="I305" s="45"/>
      <c r="J305" s="45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  <c r="AA305" s="45"/>
      <c r="AB305" s="45"/>
      <c r="AC305" s="45"/>
      <c r="AD305" s="45"/>
      <c r="AF305" s="84"/>
      <c r="GF305" s="77" t="s">
        <v>1295</v>
      </c>
      <c r="GG305" s="71"/>
      <c r="GH305" s="71"/>
      <c r="GI305" s="71"/>
      <c r="GJ305" s="71"/>
      <c r="GK305" s="71"/>
      <c r="GL305" s="71"/>
      <c r="GM305" s="71"/>
      <c r="GN305" s="71"/>
      <c r="GO305" s="71"/>
      <c r="GP305" s="71"/>
      <c r="GQ305" s="71"/>
      <c r="GR305" s="71"/>
      <c r="GS305" s="71"/>
      <c r="GT305" s="71"/>
      <c r="GU305" s="71"/>
      <c r="GV305" s="71"/>
      <c r="GW305" s="71"/>
      <c r="GX305" s="71"/>
      <c r="GY305" s="71"/>
      <c r="GZ305" s="71"/>
      <c r="HA305" s="71"/>
      <c r="HB305" s="71"/>
      <c r="HC305" s="71"/>
      <c r="HD305" s="71"/>
      <c r="HE305" s="71"/>
      <c r="HF305" s="77" t="s">
        <v>1296</v>
      </c>
      <c r="HH305" s="71"/>
      <c r="HI305" s="71"/>
      <c r="HJ305" s="71"/>
    </row>
    <row r="306" spans="1:218" ht="15.75" customHeight="1">
      <c r="A306" s="45"/>
      <c r="B306" s="45"/>
      <c r="C306" s="45"/>
      <c r="D306" s="45"/>
      <c r="E306" s="45"/>
      <c r="F306" s="45"/>
      <c r="G306" s="45"/>
      <c r="H306" s="45"/>
      <c r="I306" s="45"/>
      <c r="J306" s="45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  <c r="AA306" s="45"/>
      <c r="AB306" s="45"/>
      <c r="AC306" s="45"/>
      <c r="AD306" s="45"/>
      <c r="AF306" s="84"/>
      <c r="GF306" s="77" t="s">
        <v>1297</v>
      </c>
      <c r="GG306" s="71"/>
      <c r="GH306" s="71"/>
      <c r="GI306" s="71"/>
      <c r="GJ306" s="71"/>
      <c r="GK306" s="71"/>
      <c r="GL306" s="71"/>
      <c r="GM306" s="71"/>
      <c r="GN306" s="71"/>
      <c r="GO306" s="71"/>
      <c r="GP306" s="71"/>
      <c r="GQ306" s="71"/>
      <c r="GR306" s="71"/>
      <c r="GS306" s="71"/>
      <c r="GT306" s="71"/>
      <c r="GU306" s="71"/>
      <c r="GV306" s="71"/>
      <c r="GW306" s="71"/>
      <c r="GX306" s="71"/>
      <c r="GY306" s="71"/>
      <c r="GZ306" s="71"/>
      <c r="HA306" s="71"/>
      <c r="HB306" s="71"/>
      <c r="HC306" s="71"/>
      <c r="HD306" s="71"/>
      <c r="HE306" s="71"/>
      <c r="HF306" s="77" t="s">
        <v>1298</v>
      </c>
      <c r="HH306" s="71"/>
      <c r="HI306" s="71"/>
      <c r="HJ306" s="71"/>
    </row>
    <row r="307" spans="1:218" ht="15.75" customHeight="1">
      <c r="A307" s="45"/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  <c r="AA307" s="45"/>
      <c r="AB307" s="45"/>
      <c r="AC307" s="45"/>
      <c r="AD307" s="45"/>
      <c r="AF307" s="84"/>
      <c r="GF307" s="77" t="s">
        <v>1299</v>
      </c>
      <c r="GG307" s="71"/>
      <c r="GH307" s="71"/>
      <c r="GI307" s="71"/>
      <c r="GJ307" s="71"/>
      <c r="GK307" s="71"/>
      <c r="GL307" s="71"/>
      <c r="GM307" s="71"/>
      <c r="GN307" s="71"/>
      <c r="GO307" s="71"/>
      <c r="GP307" s="71"/>
      <c r="GQ307" s="71"/>
      <c r="GR307" s="71"/>
      <c r="GS307" s="71"/>
      <c r="GT307" s="71"/>
      <c r="GU307" s="71"/>
      <c r="GV307" s="71"/>
      <c r="GW307" s="71"/>
      <c r="GX307" s="71"/>
      <c r="GY307" s="71"/>
      <c r="GZ307" s="71"/>
      <c r="HA307" s="71"/>
      <c r="HB307" s="71"/>
      <c r="HC307" s="71"/>
      <c r="HD307" s="71"/>
      <c r="HE307" s="71"/>
      <c r="HF307" s="77" t="s">
        <v>1300</v>
      </c>
      <c r="HH307" s="71"/>
      <c r="HI307" s="71"/>
      <c r="HJ307" s="71"/>
    </row>
    <row r="308" spans="1:218" ht="15.75" customHeight="1">
      <c r="A308" s="45"/>
      <c r="B308" s="45"/>
      <c r="C308" s="45"/>
      <c r="D308" s="45"/>
      <c r="E308" s="45"/>
      <c r="F308" s="45"/>
      <c r="G308" s="45"/>
      <c r="H308" s="45"/>
      <c r="I308" s="45"/>
      <c r="J308" s="45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  <c r="AA308" s="45"/>
      <c r="AB308" s="45"/>
      <c r="AC308" s="45"/>
      <c r="AD308" s="45"/>
      <c r="AF308" s="84"/>
      <c r="GF308" s="77" t="s">
        <v>1301</v>
      </c>
      <c r="GG308" s="71"/>
      <c r="GH308" s="71"/>
      <c r="GI308" s="71"/>
      <c r="GJ308" s="71"/>
      <c r="GK308" s="71"/>
      <c r="GL308" s="71"/>
      <c r="GM308" s="71"/>
      <c r="GN308" s="71"/>
      <c r="GO308" s="71"/>
      <c r="GP308" s="71"/>
      <c r="GQ308" s="71"/>
      <c r="GR308" s="71"/>
      <c r="GS308" s="71"/>
      <c r="GT308" s="71"/>
      <c r="GU308" s="71"/>
      <c r="GV308" s="71"/>
      <c r="GW308" s="71"/>
      <c r="GX308" s="71"/>
      <c r="GY308" s="71"/>
      <c r="GZ308" s="71"/>
      <c r="HA308" s="71"/>
      <c r="HB308" s="71"/>
      <c r="HC308" s="71"/>
      <c r="HD308" s="71"/>
      <c r="HE308" s="71"/>
      <c r="HH308" s="71"/>
      <c r="HI308" s="71"/>
      <c r="HJ308" s="71"/>
    </row>
    <row r="309" spans="1:218" ht="15.75" customHeight="1">
      <c r="A309" s="45"/>
      <c r="B309" s="45"/>
      <c r="C309" s="45"/>
      <c r="D309" s="45"/>
      <c r="E309" s="45"/>
      <c r="F309" s="45"/>
      <c r="G309" s="45"/>
      <c r="H309" s="45"/>
      <c r="I309" s="45"/>
      <c r="J309" s="45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  <c r="AA309" s="45"/>
      <c r="AB309" s="45"/>
      <c r="AC309" s="45"/>
      <c r="AD309" s="45"/>
      <c r="AF309" s="84"/>
      <c r="GG309" s="71"/>
      <c r="GH309" s="71"/>
      <c r="GI309" s="71"/>
      <c r="GJ309" s="71"/>
      <c r="GK309" s="71"/>
      <c r="GL309" s="71"/>
      <c r="GM309" s="71"/>
      <c r="GN309" s="71"/>
      <c r="GO309" s="71"/>
      <c r="GP309" s="71"/>
      <c r="GQ309" s="71"/>
      <c r="GR309" s="71"/>
      <c r="GS309" s="71"/>
      <c r="GT309" s="71"/>
      <c r="GU309" s="71"/>
      <c r="GV309" s="71"/>
      <c r="GW309" s="71"/>
      <c r="GX309" s="71"/>
      <c r="GY309" s="71"/>
      <c r="GZ309" s="71"/>
      <c r="HA309" s="71"/>
      <c r="HB309" s="71"/>
      <c r="HC309" s="71"/>
      <c r="HD309" s="71"/>
      <c r="HE309" s="71"/>
      <c r="HF309" s="77" t="s">
        <v>1302</v>
      </c>
      <c r="HH309" s="71"/>
      <c r="HI309" s="71"/>
      <c r="HJ309" s="71"/>
    </row>
    <row r="310" spans="1:218" ht="15.75" customHeight="1">
      <c r="A310" s="45"/>
      <c r="B310" s="45"/>
      <c r="C310" s="45"/>
      <c r="D310" s="45"/>
      <c r="E310" s="45"/>
      <c r="F310" s="45"/>
      <c r="G310" s="45"/>
      <c r="H310" s="45"/>
      <c r="I310" s="45"/>
      <c r="J310" s="45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  <c r="AA310" s="45"/>
      <c r="AB310" s="45"/>
      <c r="AC310" s="45"/>
      <c r="AD310" s="45"/>
      <c r="AF310" s="84"/>
      <c r="GF310" s="77" t="s">
        <v>1303</v>
      </c>
      <c r="GG310" s="71"/>
      <c r="GH310" s="71"/>
      <c r="GI310" s="71"/>
      <c r="GJ310" s="71"/>
      <c r="GK310" s="71"/>
      <c r="GL310" s="71"/>
      <c r="GM310" s="71"/>
      <c r="GN310" s="71"/>
      <c r="GO310" s="71"/>
      <c r="GP310" s="71"/>
      <c r="GQ310" s="71"/>
      <c r="GR310" s="71"/>
      <c r="GS310" s="71"/>
      <c r="GT310" s="71"/>
      <c r="GU310" s="71"/>
      <c r="GV310" s="71"/>
      <c r="GW310" s="71"/>
      <c r="GX310" s="71"/>
      <c r="GY310" s="71"/>
      <c r="GZ310" s="71"/>
      <c r="HA310" s="71"/>
      <c r="HB310" s="71"/>
      <c r="HC310" s="71"/>
      <c r="HD310" s="71"/>
      <c r="HE310" s="71"/>
      <c r="HF310" s="77" t="s">
        <v>1304</v>
      </c>
      <c r="HH310" s="71"/>
      <c r="HI310" s="71"/>
      <c r="HJ310" s="71"/>
    </row>
    <row r="311" spans="1:218" ht="15.75" customHeight="1">
      <c r="A311" s="45"/>
      <c r="B311" s="45"/>
      <c r="C311" s="45"/>
      <c r="D311" s="45"/>
      <c r="E311" s="45"/>
      <c r="F311" s="45"/>
      <c r="G311" s="45"/>
      <c r="H311" s="45"/>
      <c r="I311" s="45"/>
      <c r="J311" s="45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  <c r="AA311" s="45"/>
      <c r="AB311" s="45"/>
      <c r="AC311" s="45"/>
      <c r="AD311" s="45"/>
      <c r="AF311" s="84"/>
      <c r="GF311" s="77" t="s">
        <v>1305</v>
      </c>
      <c r="GG311" s="71"/>
      <c r="GH311" s="71"/>
      <c r="GI311" s="71"/>
      <c r="GJ311" s="71"/>
      <c r="GK311" s="71"/>
      <c r="GL311" s="71"/>
      <c r="GM311" s="71"/>
      <c r="GN311" s="71"/>
      <c r="GO311" s="71"/>
      <c r="GP311" s="71"/>
      <c r="GQ311" s="71"/>
      <c r="GR311" s="71"/>
      <c r="GS311" s="71"/>
      <c r="GT311" s="71"/>
      <c r="GU311" s="71"/>
      <c r="GV311" s="71"/>
      <c r="GW311" s="71"/>
      <c r="GX311" s="71"/>
      <c r="GY311" s="71"/>
      <c r="GZ311" s="71"/>
      <c r="HA311" s="71"/>
      <c r="HB311" s="71"/>
      <c r="HC311" s="71"/>
      <c r="HD311" s="71"/>
      <c r="HE311" s="71"/>
      <c r="HF311" s="77" t="s">
        <v>1306</v>
      </c>
      <c r="HH311" s="71"/>
      <c r="HI311" s="71"/>
      <c r="HJ311" s="71"/>
    </row>
    <row r="312" spans="1:218" ht="15.75" customHeight="1">
      <c r="A312" s="45"/>
      <c r="B312" s="45"/>
      <c r="C312" s="45"/>
      <c r="D312" s="45"/>
      <c r="E312" s="45"/>
      <c r="F312" s="45"/>
      <c r="G312" s="45"/>
      <c r="H312" s="45"/>
      <c r="I312" s="45"/>
      <c r="J312" s="45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  <c r="AA312" s="45"/>
      <c r="AB312" s="45"/>
      <c r="AC312" s="45"/>
      <c r="AD312" s="45"/>
      <c r="AF312" s="84"/>
      <c r="GF312" s="77" t="s">
        <v>1307</v>
      </c>
      <c r="GG312" s="71"/>
      <c r="GH312" s="71"/>
      <c r="GI312" s="71"/>
      <c r="GJ312" s="71"/>
      <c r="GK312" s="71"/>
      <c r="GL312" s="71"/>
      <c r="GM312" s="71"/>
      <c r="GN312" s="71"/>
      <c r="GO312" s="71"/>
      <c r="GP312" s="71"/>
      <c r="GQ312" s="71"/>
      <c r="GR312" s="71"/>
      <c r="GS312" s="71"/>
      <c r="GT312" s="71"/>
      <c r="GU312" s="71"/>
      <c r="GV312" s="71"/>
      <c r="GW312" s="71"/>
      <c r="GX312" s="71"/>
      <c r="GY312" s="71"/>
      <c r="GZ312" s="71"/>
      <c r="HA312" s="71"/>
      <c r="HB312" s="71"/>
      <c r="HC312" s="71"/>
      <c r="HD312" s="71"/>
      <c r="HE312" s="71"/>
      <c r="HF312" s="77" t="s">
        <v>1308</v>
      </c>
      <c r="HH312" s="71"/>
      <c r="HI312" s="71"/>
      <c r="HJ312" s="71"/>
    </row>
    <row r="313" spans="1:218" ht="15.75" customHeight="1">
      <c r="A313" s="45"/>
      <c r="B313" s="45"/>
      <c r="C313" s="45"/>
      <c r="D313" s="45"/>
      <c r="E313" s="45"/>
      <c r="F313" s="45"/>
      <c r="G313" s="45"/>
      <c r="H313" s="45"/>
      <c r="I313" s="45"/>
      <c r="J313" s="45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  <c r="AA313" s="45"/>
      <c r="AB313" s="45"/>
      <c r="AC313" s="45"/>
      <c r="AD313" s="45"/>
      <c r="AF313" s="85"/>
      <c r="GF313" s="77" t="s">
        <v>1309</v>
      </c>
      <c r="GG313" s="71"/>
      <c r="GH313" s="71"/>
      <c r="GI313" s="71"/>
      <c r="GJ313" s="71"/>
      <c r="GK313" s="71"/>
      <c r="GL313" s="71"/>
      <c r="GM313" s="71"/>
      <c r="GN313" s="71"/>
      <c r="GO313" s="71"/>
      <c r="GP313" s="71"/>
      <c r="GQ313" s="71"/>
      <c r="GR313" s="71"/>
      <c r="GS313" s="71"/>
      <c r="GT313" s="71"/>
      <c r="GU313" s="71"/>
      <c r="GV313" s="71"/>
      <c r="GW313" s="71"/>
      <c r="GX313" s="71"/>
      <c r="GY313" s="71"/>
      <c r="GZ313" s="71"/>
      <c r="HA313" s="71"/>
      <c r="HB313" s="71"/>
      <c r="HC313" s="71"/>
      <c r="HD313" s="71"/>
      <c r="HE313" s="71"/>
      <c r="HH313" s="71"/>
      <c r="HI313" s="71"/>
      <c r="HJ313" s="71"/>
    </row>
    <row r="314" spans="1:218" ht="15.75" customHeight="1">
      <c r="A314" s="45"/>
      <c r="B314" s="45"/>
      <c r="C314" s="45"/>
      <c r="D314" s="45"/>
      <c r="E314" s="45"/>
      <c r="F314" s="45"/>
      <c r="G314" s="45"/>
      <c r="H314" s="45"/>
      <c r="I314" s="45"/>
      <c r="J314" s="45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  <c r="AA314" s="45"/>
      <c r="AB314" s="45"/>
      <c r="AC314" s="45"/>
      <c r="AD314" s="45"/>
      <c r="AF314" s="84"/>
      <c r="GG314" s="71"/>
      <c r="GH314" s="71"/>
      <c r="GI314" s="71"/>
      <c r="GJ314" s="71"/>
      <c r="GK314" s="71"/>
      <c r="GL314" s="71"/>
      <c r="GM314" s="71"/>
      <c r="GN314" s="71"/>
      <c r="GO314" s="71"/>
      <c r="GP314" s="71"/>
      <c r="GQ314" s="71"/>
      <c r="GR314" s="71"/>
      <c r="GS314" s="71"/>
      <c r="GT314" s="71"/>
      <c r="GU314" s="71"/>
      <c r="GV314" s="71"/>
      <c r="GW314" s="71"/>
      <c r="GX314" s="71"/>
      <c r="GY314" s="71"/>
      <c r="GZ314" s="71"/>
      <c r="HA314" s="71"/>
      <c r="HB314" s="71"/>
      <c r="HC314" s="71"/>
      <c r="HD314" s="71"/>
      <c r="HE314" s="71"/>
      <c r="HF314" s="77" t="s">
        <v>1310</v>
      </c>
      <c r="HH314" s="71"/>
      <c r="HI314" s="71"/>
      <c r="HJ314" s="71"/>
    </row>
    <row r="315" spans="1:218" ht="15.75" customHeight="1">
      <c r="A315" s="45"/>
      <c r="B315" s="45"/>
      <c r="C315" s="45"/>
      <c r="D315" s="45"/>
      <c r="E315" s="45"/>
      <c r="F315" s="45"/>
      <c r="G315" s="45"/>
      <c r="H315" s="45"/>
      <c r="I315" s="45"/>
      <c r="J315" s="45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  <c r="AA315" s="45"/>
      <c r="AB315" s="45"/>
      <c r="AC315" s="45"/>
      <c r="AD315" s="45"/>
      <c r="AF315" s="84"/>
      <c r="GF315" s="77" t="s">
        <v>1311</v>
      </c>
      <c r="GG315" s="71"/>
      <c r="GH315" s="71"/>
      <c r="GI315" s="71"/>
      <c r="GJ315" s="71"/>
      <c r="GK315" s="71"/>
      <c r="GL315" s="71"/>
      <c r="GM315" s="71"/>
      <c r="GN315" s="71"/>
      <c r="GO315" s="71"/>
      <c r="GP315" s="71"/>
      <c r="GQ315" s="71"/>
      <c r="GR315" s="71"/>
      <c r="GS315" s="71"/>
      <c r="GT315" s="71"/>
      <c r="GU315" s="71"/>
      <c r="GV315" s="71"/>
      <c r="GW315" s="71"/>
      <c r="GX315" s="71"/>
      <c r="GY315" s="71"/>
      <c r="GZ315" s="71"/>
      <c r="HA315" s="71"/>
      <c r="HB315" s="71"/>
      <c r="HC315" s="71"/>
      <c r="HD315" s="71"/>
      <c r="HE315" s="71"/>
      <c r="HF315" s="77" t="s">
        <v>1312</v>
      </c>
      <c r="HH315" s="71"/>
      <c r="HI315" s="71"/>
      <c r="HJ315" s="71"/>
    </row>
    <row r="316" spans="1:218" ht="15.75" customHeight="1">
      <c r="A316" s="45"/>
      <c r="B316" s="45"/>
      <c r="C316" s="45"/>
      <c r="D316" s="45"/>
      <c r="E316" s="45"/>
      <c r="F316" s="45"/>
      <c r="G316" s="45"/>
      <c r="H316" s="45"/>
      <c r="I316" s="45"/>
      <c r="J316" s="45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  <c r="AA316" s="45"/>
      <c r="AB316" s="45"/>
      <c r="AC316" s="45"/>
      <c r="AD316" s="45"/>
      <c r="AF316" s="84"/>
      <c r="GF316" s="77" t="s">
        <v>1313</v>
      </c>
      <c r="GG316" s="71"/>
      <c r="GH316" s="71"/>
      <c r="GI316" s="71"/>
      <c r="GJ316" s="71"/>
      <c r="GK316" s="71"/>
      <c r="GL316" s="71"/>
      <c r="GM316" s="71"/>
      <c r="GN316" s="71"/>
      <c r="GO316" s="71"/>
      <c r="GP316" s="71"/>
      <c r="GQ316" s="71"/>
      <c r="GR316" s="71"/>
      <c r="GS316" s="71"/>
      <c r="GT316" s="71"/>
      <c r="GU316" s="71"/>
      <c r="GV316" s="71"/>
      <c r="GW316" s="71"/>
      <c r="GX316" s="71"/>
      <c r="GY316" s="71"/>
      <c r="GZ316" s="71"/>
      <c r="HA316" s="71"/>
      <c r="HB316" s="71"/>
      <c r="HC316" s="71"/>
      <c r="HD316" s="71"/>
      <c r="HE316" s="71"/>
      <c r="HF316" s="77" t="s">
        <v>1314</v>
      </c>
      <c r="HH316" s="71"/>
      <c r="HI316" s="71"/>
      <c r="HJ316" s="71"/>
    </row>
    <row r="317" spans="1:218" ht="15.75" customHeight="1">
      <c r="A317" s="45"/>
      <c r="B317" s="45"/>
      <c r="C317" s="45"/>
      <c r="D317" s="45"/>
      <c r="E317" s="45"/>
      <c r="F317" s="45"/>
      <c r="G317" s="45"/>
      <c r="H317" s="45"/>
      <c r="I317" s="45"/>
      <c r="J317" s="45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  <c r="AA317" s="45"/>
      <c r="AB317" s="45"/>
      <c r="AC317" s="45"/>
      <c r="AD317" s="45"/>
      <c r="AF317" s="84"/>
      <c r="GF317" s="77" t="s">
        <v>1315</v>
      </c>
      <c r="GG317" s="71"/>
      <c r="GH317" s="71"/>
      <c r="GI317" s="71"/>
      <c r="GJ317" s="71"/>
      <c r="GK317" s="71"/>
      <c r="GL317" s="71"/>
      <c r="GM317" s="71"/>
      <c r="GN317" s="71"/>
      <c r="GO317" s="71"/>
      <c r="GP317" s="71"/>
      <c r="GQ317" s="71"/>
      <c r="GR317" s="71"/>
      <c r="GS317" s="71"/>
      <c r="GT317" s="71"/>
      <c r="GU317" s="71"/>
      <c r="GV317" s="71"/>
      <c r="GW317" s="71"/>
      <c r="GX317" s="71"/>
      <c r="GY317" s="71"/>
      <c r="GZ317" s="71"/>
      <c r="HA317" s="71"/>
      <c r="HB317" s="71"/>
      <c r="HC317" s="71"/>
      <c r="HD317" s="71"/>
      <c r="HE317" s="71"/>
      <c r="HH317" s="71"/>
      <c r="HI317" s="71"/>
      <c r="HJ317" s="71"/>
    </row>
    <row r="318" spans="1:218" ht="15.75" customHeight="1">
      <c r="A318" s="45"/>
      <c r="B318" s="45"/>
      <c r="C318" s="45"/>
      <c r="D318" s="45"/>
      <c r="E318" s="45"/>
      <c r="F318" s="45"/>
      <c r="G318" s="45"/>
      <c r="H318" s="45"/>
      <c r="I318" s="45"/>
      <c r="J318" s="45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  <c r="AA318" s="45"/>
      <c r="AB318" s="45"/>
      <c r="AC318" s="45"/>
      <c r="AD318" s="45"/>
      <c r="AF318" s="84"/>
      <c r="GF318" s="77" t="s">
        <v>1316</v>
      </c>
      <c r="GG318" s="71"/>
      <c r="GH318" s="71"/>
      <c r="GI318" s="71"/>
      <c r="GJ318" s="71"/>
      <c r="GK318" s="71"/>
      <c r="GL318" s="71"/>
      <c r="GM318" s="71"/>
      <c r="GN318" s="71"/>
      <c r="GO318" s="71"/>
      <c r="GP318" s="71"/>
      <c r="GQ318" s="71"/>
      <c r="GR318" s="71"/>
      <c r="GS318" s="71"/>
      <c r="GT318" s="71"/>
      <c r="GU318" s="71"/>
      <c r="GV318" s="71"/>
      <c r="GW318" s="71"/>
      <c r="GX318" s="71"/>
      <c r="GY318" s="71"/>
      <c r="GZ318" s="71"/>
      <c r="HA318" s="71"/>
      <c r="HB318" s="71"/>
      <c r="HC318" s="71"/>
      <c r="HD318" s="71"/>
      <c r="HE318" s="71"/>
      <c r="HF318" s="77" t="s">
        <v>1317</v>
      </c>
      <c r="HH318" s="71"/>
      <c r="HI318" s="71"/>
      <c r="HJ318" s="71"/>
    </row>
    <row r="319" spans="1:218" ht="15.75" customHeight="1">
      <c r="A319" s="45"/>
      <c r="B319" s="45"/>
      <c r="C319" s="45"/>
      <c r="D319" s="45"/>
      <c r="E319" s="45"/>
      <c r="F319" s="45"/>
      <c r="G319" s="45"/>
      <c r="H319" s="45"/>
      <c r="I319" s="45"/>
      <c r="J319" s="45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  <c r="AA319" s="45"/>
      <c r="AB319" s="45"/>
      <c r="AC319" s="45"/>
      <c r="AD319" s="45"/>
      <c r="AF319" s="84"/>
      <c r="GG319" s="71"/>
      <c r="GH319" s="71"/>
      <c r="GI319" s="71"/>
      <c r="GJ319" s="71"/>
      <c r="GK319" s="71"/>
      <c r="GL319" s="71"/>
      <c r="GM319" s="71"/>
      <c r="GN319" s="71"/>
      <c r="GO319" s="71"/>
      <c r="GP319" s="71"/>
      <c r="GQ319" s="71"/>
      <c r="GR319" s="71"/>
      <c r="GS319" s="71"/>
      <c r="GT319" s="71"/>
      <c r="GU319" s="71"/>
      <c r="GV319" s="71"/>
      <c r="GW319" s="71"/>
      <c r="GX319" s="71"/>
      <c r="GY319" s="71"/>
      <c r="GZ319" s="71"/>
      <c r="HA319" s="71"/>
      <c r="HB319" s="71"/>
      <c r="HC319" s="71"/>
      <c r="HD319" s="71"/>
      <c r="HE319" s="71"/>
      <c r="HF319" s="77" t="s">
        <v>1318</v>
      </c>
      <c r="HH319" s="71"/>
      <c r="HI319" s="71"/>
      <c r="HJ319" s="71"/>
    </row>
    <row r="320" spans="1:218" ht="15.75" customHeight="1">
      <c r="A320" s="45"/>
      <c r="B320" s="45"/>
      <c r="C320" s="45"/>
      <c r="D320" s="45"/>
      <c r="E320" s="45"/>
      <c r="F320" s="45"/>
      <c r="G320" s="45"/>
      <c r="H320" s="45"/>
      <c r="I320" s="45"/>
      <c r="J320" s="45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  <c r="AA320" s="45"/>
      <c r="AB320" s="45"/>
      <c r="AC320" s="45"/>
      <c r="AD320" s="45"/>
      <c r="AF320" s="84"/>
      <c r="GF320" s="77" t="s">
        <v>1319</v>
      </c>
      <c r="GG320" s="71"/>
      <c r="GH320" s="71"/>
      <c r="GI320" s="71"/>
      <c r="GJ320" s="71"/>
      <c r="GK320" s="71"/>
      <c r="GL320" s="71"/>
      <c r="GM320" s="71"/>
      <c r="GN320" s="71"/>
      <c r="GO320" s="71"/>
      <c r="GP320" s="71"/>
      <c r="GQ320" s="71"/>
      <c r="GR320" s="71"/>
      <c r="GS320" s="71"/>
      <c r="GT320" s="71"/>
      <c r="GU320" s="71"/>
      <c r="GV320" s="71"/>
      <c r="GW320" s="71"/>
      <c r="GX320" s="71"/>
      <c r="GY320" s="71"/>
      <c r="GZ320" s="71"/>
      <c r="HA320" s="71"/>
      <c r="HB320" s="71"/>
      <c r="HC320" s="71"/>
      <c r="HD320" s="71"/>
      <c r="HE320" s="71"/>
      <c r="HF320" s="77" t="s">
        <v>1320</v>
      </c>
      <c r="HH320" s="71"/>
      <c r="HI320" s="71"/>
      <c r="HJ320" s="71"/>
    </row>
    <row r="321" spans="1:218" ht="15.75" customHeight="1">
      <c r="A321" s="45"/>
      <c r="B321" s="45"/>
      <c r="C321" s="45"/>
      <c r="D321" s="45"/>
      <c r="E321" s="45"/>
      <c r="F321" s="45"/>
      <c r="G321" s="45"/>
      <c r="H321" s="45"/>
      <c r="I321" s="45"/>
      <c r="J321" s="45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  <c r="AA321" s="45"/>
      <c r="AB321" s="45"/>
      <c r="AC321" s="45"/>
      <c r="AD321" s="45"/>
      <c r="AF321" s="84"/>
      <c r="GF321" s="77" t="s">
        <v>1321</v>
      </c>
      <c r="GG321" s="71"/>
      <c r="GH321" s="71"/>
      <c r="GI321" s="71"/>
      <c r="GJ321" s="71"/>
      <c r="GK321" s="71"/>
      <c r="GL321" s="71"/>
      <c r="GM321" s="71"/>
      <c r="GN321" s="71"/>
      <c r="GO321" s="71"/>
      <c r="GP321" s="71"/>
      <c r="GQ321" s="71"/>
      <c r="GR321" s="71"/>
      <c r="GS321" s="71"/>
      <c r="GT321" s="71"/>
      <c r="GU321" s="71"/>
      <c r="GV321" s="71"/>
      <c r="GW321" s="71"/>
      <c r="GX321" s="71"/>
      <c r="GY321" s="71"/>
      <c r="GZ321" s="71"/>
      <c r="HA321" s="71"/>
      <c r="HB321" s="71"/>
      <c r="HC321" s="71"/>
      <c r="HD321" s="71"/>
      <c r="HE321" s="71"/>
      <c r="HF321" s="77" t="s">
        <v>1322</v>
      </c>
      <c r="HH321" s="71"/>
      <c r="HI321" s="71"/>
      <c r="HJ321" s="71"/>
    </row>
    <row r="322" spans="1:218" ht="15.75" customHeight="1">
      <c r="A322" s="45"/>
      <c r="B322" s="45"/>
      <c r="C322" s="45"/>
      <c r="D322" s="45"/>
      <c r="E322" s="45"/>
      <c r="F322" s="45"/>
      <c r="G322" s="45"/>
      <c r="H322" s="45"/>
      <c r="I322" s="45"/>
      <c r="J322" s="45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  <c r="AA322" s="45"/>
      <c r="AB322" s="45"/>
      <c r="AC322" s="45"/>
      <c r="AD322" s="45"/>
      <c r="AF322" s="84"/>
      <c r="GF322" s="77" t="s">
        <v>1323</v>
      </c>
      <c r="GG322" s="71"/>
      <c r="GH322" s="71"/>
      <c r="GI322" s="71"/>
      <c r="GJ322" s="71"/>
      <c r="GK322" s="71"/>
      <c r="GL322" s="71"/>
      <c r="GM322" s="71"/>
      <c r="GN322" s="71"/>
      <c r="GO322" s="71"/>
      <c r="GP322" s="71"/>
      <c r="GQ322" s="71"/>
      <c r="GR322" s="71"/>
      <c r="GS322" s="71"/>
      <c r="GT322" s="71"/>
      <c r="GU322" s="71"/>
      <c r="GV322" s="71"/>
      <c r="GW322" s="71"/>
      <c r="GX322" s="71"/>
      <c r="GY322" s="71"/>
      <c r="GZ322" s="71"/>
      <c r="HA322" s="71"/>
      <c r="HB322" s="71"/>
      <c r="HC322" s="71"/>
      <c r="HD322" s="71"/>
      <c r="HE322" s="71"/>
      <c r="HF322" s="77" t="s">
        <v>1324</v>
      </c>
      <c r="HH322" s="71"/>
      <c r="HI322" s="71"/>
      <c r="HJ322" s="71"/>
    </row>
    <row r="323" spans="1:218" ht="15.75" customHeight="1">
      <c r="A323" s="45"/>
      <c r="B323" s="45"/>
      <c r="C323" s="45"/>
      <c r="D323" s="45"/>
      <c r="E323" s="45"/>
      <c r="F323" s="45"/>
      <c r="G323" s="45"/>
      <c r="H323" s="45"/>
      <c r="I323" s="45"/>
      <c r="J323" s="45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  <c r="AA323" s="45"/>
      <c r="AB323" s="45"/>
      <c r="AC323" s="45"/>
      <c r="AD323" s="45"/>
      <c r="AF323" s="84"/>
      <c r="GF323" s="77" t="s">
        <v>1325</v>
      </c>
      <c r="GG323" s="71"/>
      <c r="GH323" s="71"/>
      <c r="GI323" s="71"/>
      <c r="GJ323" s="71"/>
      <c r="GK323" s="71"/>
      <c r="GL323" s="71"/>
      <c r="GM323" s="71"/>
      <c r="GN323" s="71"/>
      <c r="GO323" s="71"/>
      <c r="GP323" s="71"/>
      <c r="GQ323" s="71"/>
      <c r="GR323" s="71"/>
      <c r="GS323" s="71"/>
      <c r="GT323" s="71"/>
      <c r="GU323" s="71"/>
      <c r="GV323" s="71"/>
      <c r="GW323" s="71"/>
      <c r="GX323" s="71"/>
      <c r="GY323" s="71"/>
      <c r="GZ323" s="71"/>
      <c r="HA323" s="71"/>
      <c r="HB323" s="71"/>
      <c r="HC323" s="71"/>
      <c r="HD323" s="71"/>
      <c r="HE323" s="71"/>
      <c r="HF323" s="77" t="s">
        <v>1326</v>
      </c>
      <c r="HH323" s="71"/>
      <c r="HI323" s="71"/>
      <c r="HJ323" s="71"/>
    </row>
    <row r="324" spans="1:218" ht="15.75" customHeight="1">
      <c r="A324" s="45"/>
      <c r="B324" s="45"/>
      <c r="C324" s="45"/>
      <c r="D324" s="45"/>
      <c r="E324" s="45"/>
      <c r="F324" s="45"/>
      <c r="G324" s="45"/>
      <c r="H324" s="45"/>
      <c r="I324" s="45"/>
      <c r="J324" s="45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  <c r="AA324" s="45"/>
      <c r="AB324" s="45"/>
      <c r="AC324" s="45"/>
      <c r="AD324" s="45"/>
      <c r="AF324" s="84"/>
      <c r="GF324" s="77" t="s">
        <v>1327</v>
      </c>
      <c r="GG324" s="71"/>
      <c r="GH324" s="71"/>
      <c r="GI324" s="71"/>
      <c r="GJ324" s="71"/>
      <c r="GK324" s="71"/>
      <c r="GL324" s="71"/>
      <c r="GM324" s="71"/>
      <c r="GN324" s="71"/>
      <c r="GO324" s="71"/>
      <c r="GP324" s="71"/>
      <c r="GQ324" s="71"/>
      <c r="GR324" s="71"/>
      <c r="GS324" s="71"/>
      <c r="GT324" s="71"/>
      <c r="GU324" s="71"/>
      <c r="GV324" s="71"/>
      <c r="GW324" s="71"/>
      <c r="GX324" s="71"/>
      <c r="GY324" s="71"/>
      <c r="GZ324" s="71"/>
      <c r="HA324" s="71"/>
      <c r="HB324" s="71"/>
      <c r="HC324" s="71"/>
      <c r="HD324" s="71"/>
      <c r="HE324" s="71"/>
      <c r="HH324" s="71"/>
      <c r="HI324" s="71"/>
      <c r="HJ324" s="71"/>
    </row>
    <row r="325" spans="1:218" ht="15.75" customHeight="1">
      <c r="A325" s="45"/>
      <c r="B325" s="45"/>
      <c r="C325" s="45"/>
      <c r="D325" s="45"/>
      <c r="E325" s="45"/>
      <c r="F325" s="45"/>
      <c r="G325" s="45"/>
      <c r="H325" s="45"/>
      <c r="I325" s="45"/>
      <c r="J325" s="45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  <c r="AA325" s="45"/>
      <c r="AB325" s="45"/>
      <c r="AC325" s="45"/>
      <c r="AD325" s="45"/>
      <c r="AF325" s="84"/>
      <c r="GF325" s="77" t="s">
        <v>1328</v>
      </c>
      <c r="GG325" s="71"/>
      <c r="GH325" s="71"/>
      <c r="GI325" s="71"/>
      <c r="GJ325" s="71"/>
      <c r="GK325" s="71"/>
      <c r="GL325" s="71"/>
      <c r="GM325" s="71"/>
      <c r="GN325" s="71"/>
      <c r="GO325" s="71"/>
      <c r="GP325" s="71"/>
      <c r="GQ325" s="71"/>
      <c r="GR325" s="71"/>
      <c r="GS325" s="71"/>
      <c r="GT325" s="71"/>
      <c r="GU325" s="71"/>
      <c r="GV325" s="71"/>
      <c r="GW325" s="71"/>
      <c r="GX325" s="71"/>
      <c r="GY325" s="71"/>
      <c r="GZ325" s="71"/>
      <c r="HA325" s="71"/>
      <c r="HB325" s="71"/>
      <c r="HC325" s="71"/>
      <c r="HD325" s="71"/>
      <c r="HE325" s="71"/>
      <c r="HF325" s="77" t="s">
        <v>1329</v>
      </c>
      <c r="HH325" s="71"/>
      <c r="HI325" s="71"/>
      <c r="HJ325" s="71"/>
    </row>
    <row r="326" spans="1:218" ht="15.75" customHeight="1">
      <c r="A326" s="45"/>
      <c r="B326" s="45"/>
      <c r="C326" s="45"/>
      <c r="D326" s="45"/>
      <c r="E326" s="45"/>
      <c r="F326" s="45"/>
      <c r="G326" s="45"/>
      <c r="H326" s="45"/>
      <c r="I326" s="45"/>
      <c r="J326" s="45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  <c r="AA326" s="45"/>
      <c r="AB326" s="45"/>
      <c r="AC326" s="45"/>
      <c r="AD326" s="45"/>
      <c r="AF326" s="84"/>
      <c r="GF326" s="77" t="s">
        <v>1330</v>
      </c>
      <c r="GG326" s="71"/>
      <c r="GH326" s="71"/>
      <c r="GI326" s="71"/>
      <c r="GJ326" s="71"/>
      <c r="GK326" s="71"/>
      <c r="GL326" s="71"/>
      <c r="GM326" s="71"/>
      <c r="GN326" s="71"/>
      <c r="GO326" s="71"/>
      <c r="GP326" s="71"/>
      <c r="GQ326" s="71"/>
      <c r="GR326" s="71"/>
      <c r="GS326" s="71"/>
      <c r="GT326" s="71"/>
      <c r="GU326" s="71"/>
      <c r="GV326" s="71"/>
      <c r="GW326" s="71"/>
      <c r="GX326" s="71"/>
      <c r="GY326" s="71"/>
      <c r="GZ326" s="71"/>
      <c r="HA326" s="71"/>
      <c r="HB326" s="71"/>
      <c r="HC326" s="71"/>
      <c r="HD326" s="71"/>
      <c r="HE326" s="71"/>
      <c r="HF326" s="77" t="s">
        <v>1331</v>
      </c>
      <c r="HH326" s="71"/>
      <c r="HI326" s="71"/>
      <c r="HJ326" s="71"/>
    </row>
    <row r="327" spans="1:218" ht="15.75" customHeight="1">
      <c r="A327" s="45"/>
      <c r="B327" s="45"/>
      <c r="C327" s="45"/>
      <c r="D327" s="45"/>
      <c r="E327" s="45"/>
      <c r="F327" s="45"/>
      <c r="G327" s="45"/>
      <c r="H327" s="45"/>
      <c r="I327" s="45"/>
      <c r="J327" s="45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  <c r="AA327" s="45"/>
      <c r="AB327" s="45"/>
      <c r="AC327" s="45"/>
      <c r="AD327" s="45"/>
      <c r="AF327" s="85"/>
      <c r="GG327" s="71"/>
      <c r="GH327" s="71"/>
      <c r="GI327" s="71"/>
      <c r="GJ327" s="71"/>
      <c r="GK327" s="71"/>
      <c r="GL327" s="71"/>
      <c r="GM327" s="71"/>
      <c r="GN327" s="71"/>
      <c r="GO327" s="71"/>
      <c r="GP327" s="71"/>
      <c r="GQ327" s="71"/>
      <c r="GR327" s="71"/>
      <c r="GS327" s="71"/>
      <c r="GT327" s="71"/>
      <c r="GU327" s="71"/>
      <c r="GV327" s="71"/>
      <c r="GW327" s="71"/>
      <c r="GX327" s="71"/>
      <c r="GY327" s="71"/>
      <c r="GZ327" s="71"/>
      <c r="HA327" s="71"/>
      <c r="HB327" s="71"/>
      <c r="HC327" s="71"/>
      <c r="HD327" s="71"/>
      <c r="HE327" s="71"/>
      <c r="HF327" s="77" t="s">
        <v>1332</v>
      </c>
      <c r="HH327" s="71"/>
      <c r="HI327" s="71"/>
      <c r="HJ327" s="71"/>
    </row>
    <row r="328" spans="1:218" ht="15.75" customHeight="1">
      <c r="A328" s="45"/>
      <c r="B328" s="45"/>
      <c r="C328" s="45"/>
      <c r="D328" s="45"/>
      <c r="E328" s="45"/>
      <c r="F328" s="45"/>
      <c r="G328" s="45"/>
      <c r="H328" s="45"/>
      <c r="I328" s="45"/>
      <c r="J328" s="45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  <c r="AA328" s="45"/>
      <c r="AB328" s="45"/>
      <c r="AC328" s="45"/>
      <c r="AD328" s="45"/>
      <c r="AF328" s="85"/>
      <c r="GF328" s="77" t="s">
        <v>1333</v>
      </c>
      <c r="GG328" s="71"/>
      <c r="GH328" s="71"/>
      <c r="GI328" s="71"/>
      <c r="GJ328" s="71"/>
      <c r="GK328" s="71"/>
      <c r="GL328" s="71"/>
      <c r="GM328" s="71"/>
      <c r="GN328" s="71"/>
      <c r="GO328" s="71"/>
      <c r="GP328" s="71"/>
      <c r="GQ328" s="71"/>
      <c r="GR328" s="71"/>
      <c r="GS328" s="71"/>
      <c r="GT328" s="71"/>
      <c r="GU328" s="71"/>
      <c r="GV328" s="71"/>
      <c r="GW328" s="71"/>
      <c r="GX328" s="71"/>
      <c r="GY328" s="71"/>
      <c r="GZ328" s="71"/>
      <c r="HA328" s="71"/>
      <c r="HB328" s="71"/>
      <c r="HC328" s="71"/>
      <c r="HD328" s="71"/>
      <c r="HE328" s="71"/>
      <c r="HF328" s="77" t="s">
        <v>1334</v>
      </c>
      <c r="HH328" s="71"/>
      <c r="HI328" s="71"/>
      <c r="HJ328" s="71"/>
    </row>
    <row r="329" spans="1:218" ht="15.75" customHeight="1">
      <c r="A329" s="45"/>
      <c r="B329" s="45"/>
      <c r="C329" s="45"/>
      <c r="D329" s="45"/>
      <c r="E329" s="45"/>
      <c r="F329" s="45"/>
      <c r="G329" s="45"/>
      <c r="H329" s="45"/>
      <c r="I329" s="45"/>
      <c r="J329" s="45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  <c r="AA329" s="45"/>
      <c r="AB329" s="45"/>
      <c r="AC329" s="45"/>
      <c r="AD329" s="45"/>
      <c r="AF329" s="84"/>
      <c r="GF329" s="77" t="s">
        <v>1335</v>
      </c>
      <c r="GG329" s="71"/>
      <c r="GH329" s="71"/>
      <c r="GI329" s="71"/>
      <c r="GJ329" s="71"/>
      <c r="GK329" s="71"/>
      <c r="GL329" s="71"/>
      <c r="GM329" s="71"/>
      <c r="GN329" s="71"/>
      <c r="GO329" s="71"/>
      <c r="GP329" s="71"/>
      <c r="GQ329" s="71"/>
      <c r="GR329" s="71"/>
      <c r="GS329" s="71"/>
      <c r="GT329" s="71"/>
      <c r="GU329" s="71"/>
      <c r="GV329" s="71"/>
      <c r="GW329" s="71"/>
      <c r="GX329" s="71"/>
      <c r="GY329" s="71"/>
      <c r="GZ329" s="71"/>
      <c r="HA329" s="71"/>
      <c r="HB329" s="71"/>
      <c r="HC329" s="71"/>
      <c r="HD329" s="71"/>
      <c r="HE329" s="71"/>
      <c r="HH329" s="71"/>
      <c r="HI329" s="71"/>
      <c r="HJ329" s="71"/>
    </row>
    <row r="330" spans="1:218" ht="15.75" customHeight="1">
      <c r="A330" s="45"/>
      <c r="B330" s="45"/>
      <c r="C330" s="45"/>
      <c r="D330" s="45"/>
      <c r="E330" s="45"/>
      <c r="F330" s="45"/>
      <c r="G330" s="45"/>
      <c r="H330" s="45"/>
      <c r="I330" s="45"/>
      <c r="J330" s="45"/>
      <c r="K330" s="45"/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  <c r="AA330" s="45"/>
      <c r="AB330" s="45"/>
      <c r="AC330" s="45"/>
      <c r="AD330" s="45"/>
      <c r="AF330" s="84"/>
      <c r="GF330" s="77" t="s">
        <v>1336</v>
      </c>
      <c r="GG330" s="71"/>
      <c r="GH330" s="71"/>
      <c r="GI330" s="71"/>
      <c r="GJ330" s="71"/>
      <c r="GK330" s="71"/>
      <c r="GL330" s="71"/>
      <c r="GM330" s="71"/>
      <c r="GN330" s="71"/>
      <c r="GO330" s="71"/>
      <c r="GP330" s="71"/>
      <c r="GQ330" s="71"/>
      <c r="GR330" s="71"/>
      <c r="GS330" s="71"/>
      <c r="GT330" s="71"/>
      <c r="GU330" s="71"/>
      <c r="GV330" s="71"/>
      <c r="GW330" s="71"/>
      <c r="GX330" s="71"/>
      <c r="GY330" s="71"/>
      <c r="GZ330" s="71"/>
      <c r="HA330" s="71"/>
      <c r="HB330" s="71"/>
      <c r="HC330" s="71"/>
      <c r="HD330" s="71"/>
      <c r="HE330" s="71"/>
      <c r="HF330" s="77" t="s">
        <v>1337</v>
      </c>
      <c r="HH330" s="71"/>
      <c r="HI330" s="71"/>
      <c r="HJ330" s="71"/>
    </row>
    <row r="331" spans="1:218" ht="15.75" customHeight="1">
      <c r="A331" s="45"/>
      <c r="B331" s="45"/>
      <c r="C331" s="45"/>
      <c r="D331" s="45"/>
      <c r="E331" s="45"/>
      <c r="F331" s="45"/>
      <c r="G331" s="45"/>
      <c r="H331" s="45"/>
      <c r="I331" s="45"/>
      <c r="J331" s="45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  <c r="AA331" s="45"/>
      <c r="AB331" s="45"/>
      <c r="AC331" s="45"/>
      <c r="AD331" s="45"/>
      <c r="AF331" s="84"/>
      <c r="GF331" s="77" t="s">
        <v>1338</v>
      </c>
      <c r="GG331" s="71"/>
      <c r="GH331" s="71"/>
      <c r="GI331" s="71"/>
      <c r="GJ331" s="71"/>
      <c r="GK331" s="71"/>
      <c r="GL331" s="71"/>
      <c r="GM331" s="71"/>
      <c r="GN331" s="71"/>
      <c r="GO331" s="71"/>
      <c r="GP331" s="71"/>
      <c r="GQ331" s="71"/>
      <c r="GR331" s="71"/>
      <c r="GS331" s="71"/>
      <c r="GT331" s="71"/>
      <c r="GU331" s="71"/>
      <c r="GV331" s="71"/>
      <c r="GW331" s="71"/>
      <c r="GX331" s="71"/>
      <c r="GY331" s="71"/>
      <c r="GZ331" s="71"/>
      <c r="HA331" s="71"/>
      <c r="HB331" s="71"/>
      <c r="HC331" s="71"/>
      <c r="HD331" s="71"/>
      <c r="HE331" s="71"/>
      <c r="HF331" s="77" t="s">
        <v>1339</v>
      </c>
      <c r="HH331" s="71"/>
      <c r="HI331" s="71"/>
      <c r="HJ331" s="71"/>
    </row>
    <row r="332" spans="1:218" ht="15.75" customHeight="1">
      <c r="A332" s="45"/>
      <c r="B332" s="45"/>
      <c r="C332" s="45"/>
      <c r="D332" s="45"/>
      <c r="E332" s="45"/>
      <c r="F332" s="45"/>
      <c r="G332" s="45"/>
      <c r="H332" s="45"/>
      <c r="I332" s="45"/>
      <c r="J332" s="45"/>
      <c r="K332" s="45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  <c r="AA332" s="45"/>
      <c r="AB332" s="45"/>
      <c r="AC332" s="45"/>
      <c r="AD332" s="45"/>
      <c r="AF332" s="84"/>
      <c r="GF332" s="77" t="s">
        <v>1340</v>
      </c>
      <c r="GG332" s="71"/>
      <c r="GH332" s="71"/>
      <c r="GI332" s="71"/>
      <c r="GJ332" s="71"/>
      <c r="GK332" s="71"/>
      <c r="GL332" s="71"/>
      <c r="GM332" s="71"/>
      <c r="GN332" s="71"/>
      <c r="GO332" s="71"/>
      <c r="GP332" s="71"/>
      <c r="GQ332" s="71"/>
      <c r="GR332" s="71"/>
      <c r="GS332" s="71"/>
      <c r="GT332" s="71"/>
      <c r="GU332" s="71"/>
      <c r="GV332" s="71"/>
      <c r="GW332" s="71"/>
      <c r="GX332" s="71"/>
      <c r="GY332" s="71"/>
      <c r="GZ332" s="71"/>
      <c r="HA332" s="71"/>
      <c r="HB332" s="71"/>
      <c r="HC332" s="71"/>
      <c r="HD332" s="71"/>
      <c r="HE332" s="71"/>
      <c r="HF332" s="77" t="s">
        <v>1341</v>
      </c>
      <c r="HH332" s="71"/>
      <c r="HI332" s="71"/>
      <c r="HJ332" s="71"/>
    </row>
    <row r="333" spans="1:218" ht="15.75" customHeight="1">
      <c r="A333" s="45"/>
      <c r="B333" s="45"/>
      <c r="C333" s="45"/>
      <c r="D333" s="45"/>
      <c r="E333" s="45"/>
      <c r="F333" s="45"/>
      <c r="G333" s="45"/>
      <c r="H333" s="45"/>
      <c r="I333" s="45"/>
      <c r="J333" s="45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  <c r="AA333" s="45"/>
      <c r="AB333" s="45"/>
      <c r="AC333" s="45"/>
      <c r="AD333" s="45"/>
      <c r="AF333" s="84"/>
      <c r="GF333" s="77" t="s">
        <v>1342</v>
      </c>
      <c r="GG333" s="71"/>
      <c r="GH333" s="71"/>
      <c r="GI333" s="71"/>
      <c r="GJ333" s="71"/>
      <c r="GK333" s="71"/>
      <c r="GL333" s="71"/>
      <c r="GM333" s="71"/>
      <c r="GN333" s="71"/>
      <c r="GO333" s="71"/>
      <c r="GP333" s="71"/>
      <c r="GQ333" s="71"/>
      <c r="GR333" s="71"/>
      <c r="GS333" s="71"/>
      <c r="GT333" s="71"/>
      <c r="GU333" s="71"/>
      <c r="GV333" s="71"/>
      <c r="GW333" s="71"/>
      <c r="GX333" s="71"/>
      <c r="GY333" s="71"/>
      <c r="GZ333" s="71"/>
      <c r="HA333" s="71"/>
      <c r="HB333" s="71"/>
      <c r="HC333" s="71"/>
      <c r="HD333" s="71"/>
      <c r="HE333" s="71"/>
      <c r="HH333" s="71"/>
      <c r="HI333" s="71"/>
      <c r="HJ333" s="71"/>
    </row>
    <row r="334" spans="1:218" ht="15.75" customHeight="1">
      <c r="A334" s="45"/>
      <c r="B334" s="45"/>
      <c r="C334" s="45"/>
      <c r="D334" s="45"/>
      <c r="E334" s="45"/>
      <c r="F334" s="45"/>
      <c r="G334" s="45"/>
      <c r="H334" s="45"/>
      <c r="I334" s="45"/>
      <c r="J334" s="45"/>
      <c r="K334" s="45"/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  <c r="AA334" s="45"/>
      <c r="AB334" s="45"/>
      <c r="AC334" s="45"/>
      <c r="AD334" s="45"/>
      <c r="AF334" s="84"/>
      <c r="GG334" s="71"/>
      <c r="GH334" s="71"/>
      <c r="GI334" s="71"/>
      <c r="GJ334" s="71"/>
      <c r="GK334" s="71"/>
      <c r="GL334" s="71"/>
      <c r="GM334" s="71"/>
      <c r="GN334" s="71"/>
      <c r="GO334" s="71"/>
      <c r="GP334" s="71"/>
      <c r="GQ334" s="71"/>
      <c r="GR334" s="71"/>
      <c r="GS334" s="71"/>
      <c r="GT334" s="71"/>
      <c r="GU334" s="71"/>
      <c r="GV334" s="71"/>
      <c r="GW334" s="71"/>
      <c r="GX334" s="71"/>
      <c r="GY334" s="71"/>
      <c r="GZ334" s="71"/>
      <c r="HA334" s="71"/>
      <c r="HB334" s="71"/>
      <c r="HC334" s="71"/>
      <c r="HD334" s="71"/>
      <c r="HE334" s="71"/>
      <c r="HF334" s="77" t="s">
        <v>1343</v>
      </c>
      <c r="HH334" s="71"/>
      <c r="HI334" s="71"/>
      <c r="HJ334" s="71"/>
    </row>
    <row r="335" spans="1:218" ht="15.75" customHeight="1">
      <c r="A335" s="45"/>
      <c r="B335" s="45"/>
      <c r="C335" s="45"/>
      <c r="D335" s="45"/>
      <c r="E335" s="45"/>
      <c r="F335" s="45"/>
      <c r="G335" s="45"/>
      <c r="H335" s="45"/>
      <c r="I335" s="45"/>
      <c r="J335" s="45"/>
      <c r="K335" s="45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  <c r="AA335" s="45"/>
      <c r="AB335" s="45"/>
      <c r="AC335" s="45"/>
      <c r="AD335" s="45"/>
      <c r="AF335" s="84"/>
      <c r="GF335" s="77" t="s">
        <v>1344</v>
      </c>
      <c r="GG335" s="71"/>
      <c r="GH335" s="71"/>
      <c r="GI335" s="71"/>
      <c r="GJ335" s="71"/>
      <c r="GK335" s="71"/>
      <c r="GL335" s="71"/>
      <c r="GM335" s="71"/>
      <c r="GN335" s="71"/>
      <c r="GO335" s="71"/>
      <c r="GP335" s="71"/>
      <c r="GQ335" s="71"/>
      <c r="GR335" s="71"/>
      <c r="GS335" s="71"/>
      <c r="GT335" s="71"/>
      <c r="GU335" s="71"/>
      <c r="GV335" s="71"/>
      <c r="GW335" s="71"/>
      <c r="GX335" s="71"/>
      <c r="GY335" s="71"/>
      <c r="GZ335" s="71"/>
      <c r="HA335" s="71"/>
      <c r="HB335" s="71"/>
      <c r="HC335" s="71"/>
      <c r="HD335" s="71"/>
      <c r="HE335" s="71"/>
      <c r="HF335" s="77" t="s">
        <v>1345</v>
      </c>
      <c r="HH335" s="71"/>
      <c r="HI335" s="71"/>
      <c r="HJ335" s="71"/>
    </row>
    <row r="336" spans="1:218" ht="15.75" customHeight="1">
      <c r="A336" s="45"/>
      <c r="B336" s="45"/>
      <c r="C336" s="45"/>
      <c r="D336" s="45"/>
      <c r="E336" s="45"/>
      <c r="F336" s="45"/>
      <c r="G336" s="45"/>
      <c r="H336" s="45"/>
      <c r="I336" s="45"/>
      <c r="J336" s="45"/>
      <c r="K336" s="45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  <c r="AA336" s="45"/>
      <c r="AB336" s="45"/>
      <c r="AC336" s="45"/>
      <c r="AD336" s="45"/>
      <c r="AF336" s="84"/>
      <c r="GF336" s="77" t="s">
        <v>1346</v>
      </c>
      <c r="GG336" s="71"/>
      <c r="GH336" s="71"/>
      <c r="GI336" s="71"/>
      <c r="GJ336" s="71"/>
      <c r="GK336" s="71"/>
      <c r="GL336" s="71"/>
      <c r="GM336" s="71"/>
      <c r="GN336" s="71"/>
      <c r="GO336" s="71"/>
      <c r="GP336" s="71"/>
      <c r="GQ336" s="71"/>
      <c r="GR336" s="71"/>
      <c r="GS336" s="71"/>
      <c r="GT336" s="71"/>
      <c r="GU336" s="71"/>
      <c r="GV336" s="71"/>
      <c r="GW336" s="71"/>
      <c r="GX336" s="71"/>
      <c r="GY336" s="71"/>
      <c r="GZ336" s="71"/>
      <c r="HA336" s="71"/>
      <c r="HB336" s="71"/>
      <c r="HC336" s="71"/>
      <c r="HD336" s="71"/>
      <c r="HE336" s="71"/>
      <c r="HF336" s="77" t="s">
        <v>1347</v>
      </c>
      <c r="HH336" s="71"/>
      <c r="HI336" s="71"/>
      <c r="HJ336" s="71"/>
    </row>
    <row r="337" spans="1:218" ht="15.75" customHeight="1">
      <c r="A337" s="45"/>
      <c r="B337" s="45"/>
      <c r="C337" s="45"/>
      <c r="D337" s="45"/>
      <c r="E337" s="45"/>
      <c r="F337" s="45"/>
      <c r="G337" s="45"/>
      <c r="H337" s="45"/>
      <c r="I337" s="45"/>
      <c r="J337" s="45"/>
      <c r="K337" s="45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  <c r="AA337" s="45"/>
      <c r="AB337" s="45"/>
      <c r="AC337" s="45"/>
      <c r="AD337" s="45"/>
      <c r="AF337" s="85"/>
      <c r="GF337" s="77" t="s">
        <v>1348</v>
      </c>
      <c r="GG337" s="71"/>
      <c r="GH337" s="71"/>
      <c r="GI337" s="71"/>
      <c r="GJ337" s="71"/>
      <c r="GK337" s="71"/>
      <c r="GL337" s="71"/>
      <c r="GM337" s="71"/>
      <c r="GN337" s="71"/>
      <c r="GO337" s="71"/>
      <c r="GP337" s="71"/>
      <c r="GQ337" s="71"/>
      <c r="GR337" s="71"/>
      <c r="GS337" s="71"/>
      <c r="GT337" s="71"/>
      <c r="GU337" s="71"/>
      <c r="GV337" s="71"/>
      <c r="GW337" s="71"/>
      <c r="GX337" s="71"/>
      <c r="GY337" s="71"/>
      <c r="GZ337" s="71"/>
      <c r="HA337" s="71"/>
      <c r="HB337" s="71"/>
      <c r="HC337" s="71"/>
      <c r="HD337" s="71"/>
      <c r="HE337" s="71"/>
      <c r="HF337" s="77" t="s">
        <v>1349</v>
      </c>
      <c r="HH337" s="71"/>
      <c r="HI337" s="71"/>
      <c r="HJ337" s="71"/>
    </row>
    <row r="338" spans="1:218" ht="15.75" customHeight="1">
      <c r="A338" s="45"/>
      <c r="B338" s="45"/>
      <c r="C338" s="45"/>
      <c r="D338" s="45"/>
      <c r="E338" s="45"/>
      <c r="F338" s="45"/>
      <c r="G338" s="45"/>
      <c r="H338" s="45"/>
      <c r="I338" s="45"/>
      <c r="J338" s="45"/>
      <c r="K338" s="45"/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  <c r="AA338" s="45"/>
      <c r="AB338" s="45"/>
      <c r="AC338" s="45"/>
      <c r="AD338" s="45"/>
      <c r="AF338" s="84"/>
      <c r="GF338" s="77" t="s">
        <v>1350</v>
      </c>
      <c r="GG338" s="71"/>
      <c r="GH338" s="71"/>
      <c r="GI338" s="71"/>
      <c r="GJ338" s="71"/>
      <c r="GK338" s="71"/>
      <c r="GL338" s="71"/>
      <c r="GM338" s="71"/>
      <c r="GN338" s="71"/>
      <c r="GO338" s="71"/>
      <c r="GP338" s="71"/>
      <c r="GQ338" s="71"/>
      <c r="GR338" s="71"/>
      <c r="GS338" s="71"/>
      <c r="GT338" s="71"/>
      <c r="GU338" s="71"/>
      <c r="GV338" s="71"/>
      <c r="GW338" s="71"/>
      <c r="GX338" s="71"/>
      <c r="GY338" s="71"/>
      <c r="GZ338" s="71"/>
      <c r="HA338" s="71"/>
      <c r="HB338" s="71"/>
      <c r="HC338" s="71"/>
      <c r="HD338" s="71"/>
      <c r="HE338" s="71"/>
      <c r="HF338" s="77" t="s">
        <v>1351</v>
      </c>
      <c r="HH338" s="71"/>
      <c r="HI338" s="71"/>
      <c r="HJ338" s="71"/>
    </row>
    <row r="339" spans="1:218" ht="15.75" customHeight="1">
      <c r="A339" s="45"/>
      <c r="B339" s="45"/>
      <c r="C339" s="45"/>
      <c r="D339" s="45"/>
      <c r="E339" s="45"/>
      <c r="F339" s="45"/>
      <c r="G339" s="45"/>
      <c r="H339" s="45"/>
      <c r="I339" s="45"/>
      <c r="J339" s="45"/>
      <c r="K339" s="45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  <c r="AA339" s="45"/>
      <c r="AB339" s="45"/>
      <c r="AC339" s="45"/>
      <c r="AD339" s="45"/>
      <c r="AF339" s="84"/>
      <c r="GF339" s="77" t="s">
        <v>1352</v>
      </c>
      <c r="GG339" s="71"/>
      <c r="GH339" s="71"/>
      <c r="GI339" s="71"/>
      <c r="GJ339" s="71"/>
      <c r="GK339" s="71"/>
      <c r="GL339" s="71"/>
      <c r="GM339" s="71"/>
      <c r="GN339" s="71"/>
      <c r="GO339" s="71"/>
      <c r="GP339" s="71"/>
      <c r="GQ339" s="71"/>
      <c r="GR339" s="71"/>
      <c r="GS339" s="71"/>
      <c r="GT339" s="71"/>
      <c r="GU339" s="71"/>
      <c r="GV339" s="71"/>
      <c r="GW339" s="71"/>
      <c r="GX339" s="71"/>
      <c r="GY339" s="71"/>
      <c r="GZ339" s="71"/>
      <c r="HA339" s="71"/>
      <c r="HB339" s="71"/>
      <c r="HC339" s="71"/>
      <c r="HD339" s="71"/>
      <c r="HE339" s="71"/>
      <c r="HF339" s="77" t="s">
        <v>1353</v>
      </c>
      <c r="HH339" s="71"/>
      <c r="HI339" s="71"/>
      <c r="HJ339" s="71"/>
    </row>
    <row r="340" spans="1:218" ht="15.75" customHeight="1">
      <c r="A340" s="45"/>
      <c r="B340" s="45"/>
      <c r="C340" s="45"/>
      <c r="D340" s="45"/>
      <c r="E340" s="45"/>
      <c r="F340" s="45"/>
      <c r="G340" s="45"/>
      <c r="H340" s="45"/>
      <c r="I340" s="45"/>
      <c r="J340" s="45"/>
      <c r="K340" s="45"/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  <c r="AA340" s="45"/>
      <c r="AB340" s="45"/>
      <c r="AC340" s="45"/>
      <c r="AD340" s="45"/>
      <c r="AF340" s="84"/>
      <c r="GF340" s="77" t="s">
        <v>1354</v>
      </c>
      <c r="GG340" s="71"/>
      <c r="GH340" s="71"/>
      <c r="GI340" s="71"/>
      <c r="GJ340" s="71"/>
      <c r="GK340" s="71"/>
      <c r="GL340" s="71"/>
      <c r="GM340" s="71"/>
      <c r="GN340" s="71"/>
      <c r="GO340" s="71"/>
      <c r="GP340" s="71"/>
      <c r="GQ340" s="71"/>
      <c r="GR340" s="71"/>
      <c r="GS340" s="71"/>
      <c r="GT340" s="71"/>
      <c r="GU340" s="71"/>
      <c r="GV340" s="71"/>
      <c r="GW340" s="71"/>
      <c r="GX340" s="71"/>
      <c r="GY340" s="71"/>
      <c r="GZ340" s="71"/>
      <c r="HA340" s="71"/>
      <c r="HB340" s="71"/>
      <c r="HC340" s="71"/>
      <c r="HD340" s="71"/>
      <c r="HE340" s="71"/>
      <c r="HH340" s="71"/>
      <c r="HI340" s="71"/>
      <c r="HJ340" s="71"/>
    </row>
    <row r="341" spans="1:218" ht="15.75" customHeight="1">
      <c r="A341" s="45"/>
      <c r="B341" s="45"/>
      <c r="C341" s="45"/>
      <c r="D341" s="45"/>
      <c r="E341" s="45"/>
      <c r="F341" s="45"/>
      <c r="G341" s="45"/>
      <c r="H341" s="45"/>
      <c r="I341" s="45"/>
      <c r="J341" s="45"/>
      <c r="K341" s="45"/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  <c r="AA341" s="45"/>
      <c r="AB341" s="45"/>
      <c r="AC341" s="45"/>
      <c r="AD341" s="45"/>
      <c r="AF341" s="84"/>
      <c r="GF341" s="71"/>
      <c r="GG341" s="71"/>
      <c r="GH341" s="71"/>
      <c r="GI341" s="71"/>
      <c r="GJ341" s="71"/>
      <c r="GK341" s="71"/>
      <c r="GL341" s="71"/>
      <c r="GM341" s="71"/>
      <c r="GN341" s="71"/>
      <c r="GO341" s="71"/>
      <c r="GP341" s="71"/>
      <c r="GQ341" s="71"/>
      <c r="GR341" s="71"/>
      <c r="GS341" s="71"/>
      <c r="GT341" s="71"/>
      <c r="GU341" s="71"/>
      <c r="GV341" s="71"/>
      <c r="GW341" s="71"/>
      <c r="GX341" s="71"/>
      <c r="GY341" s="71"/>
      <c r="GZ341" s="71"/>
      <c r="HA341" s="71"/>
      <c r="HB341" s="71"/>
      <c r="HC341" s="71"/>
      <c r="HD341" s="71"/>
      <c r="HE341" s="71"/>
      <c r="HF341" s="77" t="s">
        <v>1355</v>
      </c>
      <c r="HH341" s="71"/>
      <c r="HI341" s="71"/>
      <c r="HJ341" s="71"/>
    </row>
    <row r="342" spans="1:218" ht="15.75" customHeight="1">
      <c r="A342" s="45"/>
      <c r="B342" s="45"/>
      <c r="C342" s="45"/>
      <c r="D342" s="45"/>
      <c r="E342" s="45"/>
      <c r="F342" s="45"/>
      <c r="G342" s="45"/>
      <c r="H342" s="45"/>
      <c r="I342" s="45"/>
      <c r="J342" s="45"/>
      <c r="K342" s="45"/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  <c r="AA342" s="45"/>
      <c r="AB342" s="45"/>
      <c r="AC342" s="45"/>
      <c r="AD342" s="45"/>
      <c r="AF342" s="85"/>
      <c r="GF342" s="71"/>
      <c r="GG342" s="71"/>
      <c r="GH342" s="71"/>
      <c r="GI342" s="71"/>
      <c r="GJ342" s="71"/>
      <c r="GK342" s="71"/>
      <c r="GL342" s="71"/>
      <c r="GM342" s="71"/>
      <c r="GN342" s="71"/>
      <c r="GO342" s="71"/>
      <c r="GP342" s="71"/>
      <c r="GQ342" s="71"/>
      <c r="GR342" s="71"/>
      <c r="GS342" s="71"/>
      <c r="GT342" s="71"/>
      <c r="GU342" s="71"/>
      <c r="GV342" s="71"/>
      <c r="GW342" s="71"/>
      <c r="GX342" s="71"/>
      <c r="GY342" s="71"/>
      <c r="GZ342" s="71"/>
      <c r="HA342" s="71"/>
      <c r="HB342" s="71"/>
      <c r="HC342" s="71"/>
      <c r="HD342" s="71"/>
      <c r="HE342" s="71"/>
      <c r="HF342" s="77" t="s">
        <v>1356</v>
      </c>
      <c r="HH342" s="71"/>
      <c r="HI342" s="71"/>
      <c r="HJ342" s="71"/>
    </row>
    <row r="343" spans="1:218" ht="15.75" customHeight="1">
      <c r="A343" s="45"/>
      <c r="B343" s="45"/>
      <c r="C343" s="45"/>
      <c r="D343" s="45"/>
      <c r="E343" s="45"/>
      <c r="F343" s="45"/>
      <c r="G343" s="45"/>
      <c r="H343" s="45"/>
      <c r="I343" s="45"/>
      <c r="J343" s="45"/>
      <c r="K343" s="45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  <c r="AA343" s="45"/>
      <c r="AB343" s="45"/>
      <c r="AC343" s="45"/>
      <c r="AD343" s="45"/>
      <c r="AF343" s="84"/>
      <c r="GF343" s="71"/>
      <c r="GG343" s="71"/>
      <c r="GH343" s="71"/>
      <c r="GI343" s="71"/>
      <c r="GJ343" s="71"/>
      <c r="GK343" s="71"/>
      <c r="GL343" s="71"/>
      <c r="GM343" s="71"/>
      <c r="GN343" s="71"/>
      <c r="GO343" s="71"/>
      <c r="GP343" s="71"/>
      <c r="GQ343" s="71"/>
      <c r="GR343" s="71"/>
      <c r="GS343" s="71"/>
      <c r="GT343" s="71"/>
      <c r="GU343" s="71"/>
      <c r="GV343" s="71"/>
      <c r="GW343" s="71"/>
      <c r="GX343" s="71"/>
      <c r="GY343" s="71"/>
      <c r="GZ343" s="71"/>
      <c r="HA343" s="71"/>
      <c r="HB343" s="71"/>
      <c r="HC343" s="71"/>
      <c r="HD343" s="71"/>
      <c r="HE343" s="71"/>
      <c r="HF343" s="77" t="s">
        <v>1357</v>
      </c>
      <c r="HH343" s="71"/>
      <c r="HI343" s="71"/>
      <c r="HJ343" s="71"/>
    </row>
    <row r="344" spans="1:218" ht="15.75" customHeight="1">
      <c r="A344" s="45"/>
      <c r="B344" s="45"/>
      <c r="C344" s="45"/>
      <c r="D344" s="45"/>
      <c r="E344" s="45"/>
      <c r="F344" s="45"/>
      <c r="G344" s="45"/>
      <c r="H344" s="45"/>
      <c r="I344" s="45"/>
      <c r="J344" s="45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  <c r="AA344" s="45"/>
      <c r="AB344" s="45"/>
      <c r="AC344" s="45"/>
      <c r="AD344" s="45"/>
      <c r="AF344" s="84"/>
      <c r="HH344" s="71"/>
      <c r="HI344" s="71"/>
      <c r="HJ344" s="71"/>
    </row>
    <row r="345" spans="1:218" ht="15.75" customHeight="1">
      <c r="A345" s="45"/>
      <c r="B345" s="45"/>
      <c r="C345" s="45"/>
      <c r="D345" s="45"/>
      <c r="E345" s="45"/>
      <c r="F345" s="45"/>
      <c r="G345" s="45"/>
      <c r="H345" s="45"/>
      <c r="I345" s="45"/>
      <c r="J345" s="45"/>
      <c r="K345" s="45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  <c r="AA345" s="45"/>
      <c r="AB345" s="45"/>
      <c r="AC345" s="45"/>
      <c r="AD345" s="45"/>
      <c r="AF345" s="84"/>
      <c r="HJ345" s="71"/>
    </row>
    <row r="346" spans="1:218" ht="15.75" customHeight="1">
      <c r="A346" s="45"/>
      <c r="B346" s="45"/>
      <c r="C346" s="45"/>
      <c r="D346" s="45"/>
      <c r="E346" s="45"/>
      <c r="F346" s="45"/>
      <c r="G346" s="45"/>
      <c r="H346" s="45"/>
      <c r="I346" s="45"/>
      <c r="J346" s="45"/>
      <c r="K346" s="45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  <c r="AA346" s="45"/>
      <c r="AB346" s="45"/>
      <c r="AC346" s="45"/>
      <c r="AD346" s="45"/>
      <c r="AF346" s="85"/>
      <c r="GF346" s="71"/>
      <c r="GG346" s="71"/>
      <c r="GH346" s="71"/>
      <c r="GI346" s="71"/>
      <c r="GJ346" s="71"/>
      <c r="HH346" s="71"/>
      <c r="HI346" s="71"/>
      <c r="HJ346" s="71"/>
    </row>
    <row r="347" spans="1:218" ht="15.75" customHeight="1">
      <c r="A347" s="45"/>
      <c r="B347" s="45"/>
      <c r="C347" s="45"/>
      <c r="D347" s="45"/>
      <c r="E347" s="45"/>
      <c r="F347" s="45"/>
      <c r="G347" s="45"/>
      <c r="H347" s="45"/>
      <c r="I347" s="45"/>
      <c r="J347" s="45"/>
      <c r="K347" s="45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  <c r="AA347" s="45"/>
      <c r="AB347" s="45"/>
      <c r="AC347" s="45"/>
      <c r="AD347" s="45"/>
      <c r="AF347" s="84"/>
      <c r="GF347" s="71"/>
      <c r="GG347" s="71"/>
      <c r="GH347" s="71"/>
      <c r="GI347" s="71"/>
      <c r="GJ347" s="71"/>
      <c r="GK347" s="71"/>
      <c r="GL347" s="71"/>
      <c r="GM347" s="71"/>
      <c r="GN347" s="71"/>
      <c r="GO347" s="71"/>
      <c r="GP347" s="71"/>
      <c r="GQ347" s="71"/>
      <c r="GR347" s="71"/>
      <c r="GS347" s="71"/>
      <c r="GT347" s="71"/>
      <c r="GU347" s="71"/>
      <c r="GV347" s="71"/>
      <c r="GW347" s="71"/>
      <c r="GX347" s="71"/>
      <c r="GY347" s="71"/>
      <c r="GZ347" s="71"/>
      <c r="HA347" s="71"/>
      <c r="HB347" s="71"/>
      <c r="HC347" s="71"/>
      <c r="HD347" s="71"/>
      <c r="HE347" s="71"/>
      <c r="HF347" s="71"/>
      <c r="HG347" s="71"/>
      <c r="HH347" s="71"/>
      <c r="HI347" s="71"/>
      <c r="HJ347" s="71"/>
    </row>
    <row r="348" spans="1:218" ht="15.75" customHeight="1">
      <c r="A348" s="45"/>
      <c r="B348" s="45"/>
      <c r="C348" s="45"/>
      <c r="D348" s="45"/>
      <c r="E348" s="45"/>
      <c r="F348" s="45"/>
      <c r="G348" s="45"/>
      <c r="H348" s="45"/>
      <c r="I348" s="45"/>
      <c r="J348" s="45"/>
      <c r="K348" s="45"/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  <c r="AA348" s="45"/>
      <c r="AB348" s="45"/>
      <c r="AC348" s="45"/>
      <c r="AD348" s="45"/>
      <c r="AF348" s="85"/>
      <c r="GF348" s="71"/>
      <c r="GG348" s="71"/>
      <c r="GH348" s="71"/>
      <c r="GI348" s="71"/>
      <c r="GJ348" s="71"/>
      <c r="GK348" s="71"/>
      <c r="GL348" s="71"/>
      <c r="GM348" s="71"/>
      <c r="GN348" s="71"/>
      <c r="GO348" s="71"/>
      <c r="GP348" s="71"/>
      <c r="GQ348" s="71"/>
      <c r="GR348" s="71"/>
      <c r="GS348" s="71"/>
      <c r="GT348" s="71"/>
      <c r="GU348" s="71"/>
      <c r="GV348" s="71"/>
      <c r="GW348" s="71"/>
      <c r="GX348" s="71"/>
      <c r="GY348" s="71"/>
      <c r="GZ348" s="71"/>
      <c r="HA348" s="71"/>
      <c r="HB348" s="71"/>
      <c r="HC348" s="71"/>
      <c r="HD348" s="71"/>
      <c r="HE348" s="71"/>
      <c r="HF348" s="71"/>
      <c r="HG348" s="71"/>
      <c r="HH348" s="71"/>
      <c r="HI348" s="71"/>
      <c r="HJ348" s="71"/>
    </row>
    <row r="349" spans="1:218" ht="15.75" customHeight="1">
      <c r="A349" s="45"/>
      <c r="B349" s="45"/>
      <c r="C349" s="45"/>
      <c r="D349" s="45"/>
      <c r="E349" s="45"/>
      <c r="F349" s="45"/>
      <c r="G349" s="45"/>
      <c r="H349" s="45"/>
      <c r="I349" s="45"/>
      <c r="J349" s="45"/>
      <c r="K349" s="45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  <c r="AA349" s="45"/>
      <c r="AB349" s="45"/>
      <c r="AC349" s="45"/>
      <c r="AD349" s="45"/>
      <c r="AF349" s="84"/>
      <c r="GF349" s="71"/>
      <c r="GG349" s="71"/>
      <c r="GH349" s="71"/>
      <c r="GI349" s="71"/>
      <c r="GJ349" s="71"/>
      <c r="GK349" s="71"/>
      <c r="GL349" s="71"/>
      <c r="GM349" s="71"/>
      <c r="GN349" s="71"/>
      <c r="GO349" s="71"/>
      <c r="GP349" s="71"/>
      <c r="GQ349" s="71"/>
      <c r="GR349" s="71"/>
      <c r="GS349" s="71"/>
      <c r="GT349" s="71"/>
      <c r="GU349" s="71"/>
      <c r="GV349" s="71"/>
      <c r="GW349" s="71"/>
      <c r="GX349" s="71"/>
      <c r="GY349" s="71"/>
      <c r="GZ349" s="71"/>
      <c r="HA349" s="71"/>
      <c r="HB349" s="71"/>
      <c r="HC349" s="71"/>
      <c r="HD349" s="71"/>
      <c r="HE349" s="71"/>
      <c r="HF349" s="71"/>
      <c r="HG349" s="71"/>
      <c r="HH349" s="71"/>
      <c r="HI349" s="71"/>
      <c r="HJ349" s="71"/>
    </row>
    <row r="350" spans="1:218" ht="15.75" customHeight="1">
      <c r="A350" s="45"/>
      <c r="B350" s="45"/>
      <c r="C350" s="45"/>
      <c r="D350" s="45"/>
      <c r="E350" s="45"/>
      <c r="F350" s="45"/>
      <c r="G350" s="45"/>
      <c r="H350" s="45"/>
      <c r="I350" s="45"/>
      <c r="J350" s="45"/>
      <c r="K350" s="45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  <c r="AA350" s="45"/>
      <c r="AB350" s="45"/>
      <c r="AC350" s="45"/>
      <c r="AD350" s="45"/>
      <c r="AF350" s="85"/>
      <c r="GF350" s="71"/>
      <c r="GG350" s="71"/>
      <c r="GH350" s="71"/>
      <c r="GI350" s="71"/>
      <c r="GJ350" s="71"/>
      <c r="GK350" s="71"/>
      <c r="GL350" s="71"/>
      <c r="GM350" s="71"/>
      <c r="GN350" s="71"/>
      <c r="GO350" s="71"/>
      <c r="GP350" s="71"/>
      <c r="GQ350" s="71"/>
      <c r="GR350" s="71"/>
      <c r="GS350" s="71"/>
      <c r="GT350" s="71"/>
      <c r="GU350" s="71"/>
      <c r="GV350" s="71"/>
      <c r="GW350" s="71"/>
      <c r="GX350" s="71"/>
      <c r="GY350" s="71"/>
      <c r="GZ350" s="71"/>
      <c r="HA350" s="71"/>
      <c r="HB350" s="71"/>
      <c r="HC350" s="71"/>
      <c r="HD350" s="71"/>
      <c r="HE350" s="71"/>
      <c r="HF350" s="71"/>
      <c r="HG350" s="71"/>
      <c r="HH350" s="71"/>
      <c r="HI350" s="71"/>
      <c r="HJ350" s="71"/>
    </row>
    <row r="351" spans="1:218" ht="15.75" customHeight="1">
      <c r="A351" s="45"/>
      <c r="B351" s="45"/>
      <c r="C351" s="45"/>
      <c r="D351" s="45"/>
      <c r="E351" s="45"/>
      <c r="F351" s="45"/>
      <c r="G351" s="45"/>
      <c r="H351" s="45"/>
      <c r="I351" s="45"/>
      <c r="J351" s="45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  <c r="AA351" s="45"/>
      <c r="AB351" s="45"/>
      <c r="AC351" s="45"/>
      <c r="AD351" s="45"/>
      <c r="AF351" s="84"/>
      <c r="GF351" s="71"/>
      <c r="GG351" s="71"/>
      <c r="GH351" s="71"/>
      <c r="GI351" s="71"/>
      <c r="GJ351" s="71"/>
      <c r="GK351" s="71"/>
      <c r="GL351" s="71"/>
      <c r="GM351" s="71"/>
      <c r="GN351" s="71"/>
      <c r="GO351" s="71"/>
      <c r="GP351" s="71"/>
      <c r="GQ351" s="71"/>
      <c r="GR351" s="71"/>
      <c r="GS351" s="71"/>
      <c r="GT351" s="71"/>
      <c r="GU351" s="71"/>
      <c r="GV351" s="71"/>
      <c r="GW351" s="71"/>
      <c r="GX351" s="71"/>
      <c r="GY351" s="71"/>
      <c r="GZ351" s="71"/>
      <c r="HA351" s="71"/>
      <c r="HB351" s="71"/>
      <c r="HC351" s="71"/>
      <c r="HD351" s="71"/>
      <c r="HE351" s="71"/>
      <c r="HF351" s="71"/>
      <c r="HG351" s="71"/>
      <c r="HH351" s="71"/>
      <c r="HI351" s="71"/>
      <c r="HJ351" s="71"/>
    </row>
    <row r="352" spans="1:218" ht="15.75" customHeight="1">
      <c r="A352" s="45"/>
      <c r="B352" s="45"/>
      <c r="C352" s="45"/>
      <c r="D352" s="45"/>
      <c r="E352" s="45"/>
      <c r="F352" s="45"/>
      <c r="G352" s="45"/>
      <c r="H352" s="45"/>
      <c r="I352" s="45"/>
      <c r="J352" s="45"/>
      <c r="K352" s="45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  <c r="AA352" s="45"/>
      <c r="AB352" s="45"/>
      <c r="AC352" s="45"/>
      <c r="AD352" s="45"/>
      <c r="AF352" s="84"/>
      <c r="GF352" s="71"/>
      <c r="GG352" s="71"/>
      <c r="GH352" s="71"/>
      <c r="GI352" s="71"/>
      <c r="GJ352" s="71"/>
      <c r="GK352" s="71"/>
      <c r="GL352" s="71"/>
      <c r="GM352" s="71"/>
      <c r="GN352" s="71"/>
      <c r="GO352" s="71"/>
      <c r="GP352" s="71"/>
      <c r="GQ352" s="71"/>
      <c r="GR352" s="71"/>
      <c r="GS352" s="71"/>
      <c r="GT352" s="71"/>
      <c r="GU352" s="71"/>
      <c r="GV352" s="71"/>
      <c r="GW352" s="71"/>
      <c r="GX352" s="71"/>
      <c r="GY352" s="71"/>
      <c r="GZ352" s="71"/>
      <c r="HA352" s="71"/>
      <c r="HB352" s="71"/>
      <c r="HC352" s="71"/>
      <c r="HD352" s="71"/>
      <c r="HE352" s="71"/>
      <c r="HF352" s="71"/>
      <c r="HG352" s="71"/>
      <c r="HH352" s="71"/>
      <c r="HI352" s="71"/>
      <c r="HJ352" s="71"/>
    </row>
    <row r="353" spans="1:218" ht="15.75" customHeight="1">
      <c r="A353" s="45"/>
      <c r="B353" s="45"/>
      <c r="C353" s="45"/>
      <c r="D353" s="45"/>
      <c r="E353" s="45"/>
      <c r="F353" s="45"/>
      <c r="G353" s="45"/>
      <c r="H353" s="45"/>
      <c r="I353" s="45"/>
      <c r="J353" s="45"/>
      <c r="K353" s="45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  <c r="AA353" s="45"/>
      <c r="AB353" s="45"/>
      <c r="AC353" s="45"/>
      <c r="AD353" s="45"/>
      <c r="AF353" s="84"/>
      <c r="GF353" s="71"/>
      <c r="GG353" s="71"/>
      <c r="GH353" s="71"/>
      <c r="GI353" s="71"/>
      <c r="GJ353" s="71"/>
      <c r="GK353" s="71"/>
      <c r="GL353" s="71"/>
      <c r="GM353" s="71"/>
      <c r="GN353" s="71"/>
      <c r="GO353" s="71"/>
      <c r="GP353" s="71"/>
      <c r="GQ353" s="71"/>
      <c r="GR353" s="71"/>
      <c r="GS353" s="71"/>
      <c r="GT353" s="71"/>
      <c r="GU353" s="71"/>
      <c r="GV353" s="71"/>
      <c r="GW353" s="71"/>
      <c r="GX353" s="71"/>
      <c r="GY353" s="71"/>
      <c r="GZ353" s="71"/>
      <c r="HA353" s="71"/>
      <c r="HB353" s="71"/>
      <c r="HC353" s="71"/>
      <c r="HD353" s="71"/>
      <c r="HE353" s="71"/>
      <c r="HF353" s="71"/>
      <c r="HG353" s="71"/>
      <c r="HH353" s="71"/>
      <c r="HI353" s="71"/>
      <c r="HJ353" s="71"/>
    </row>
    <row r="354" spans="1:218" ht="15.75" customHeight="1">
      <c r="A354" s="45"/>
      <c r="B354" s="45"/>
      <c r="C354" s="45"/>
      <c r="D354" s="45"/>
      <c r="E354" s="45"/>
      <c r="F354" s="45"/>
      <c r="G354" s="45"/>
      <c r="H354" s="45"/>
      <c r="I354" s="45"/>
      <c r="J354" s="45"/>
      <c r="K354" s="45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  <c r="AA354" s="45"/>
      <c r="AB354" s="45"/>
      <c r="AC354" s="45"/>
      <c r="AD354" s="45"/>
      <c r="AF354" s="84"/>
      <c r="GF354" s="71"/>
    </row>
    <row r="355" spans="1:218" ht="15.75" customHeight="1">
      <c r="A355" s="45"/>
      <c r="B355" s="45"/>
      <c r="C355" s="45"/>
      <c r="D355" s="45"/>
      <c r="E355" s="45"/>
      <c r="F355" s="45"/>
      <c r="G355" s="45"/>
      <c r="H355" s="45"/>
      <c r="I355" s="45"/>
      <c r="J355" s="45"/>
      <c r="K355" s="45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  <c r="AA355" s="45"/>
      <c r="AB355" s="45"/>
      <c r="AC355" s="45"/>
      <c r="AD355" s="45"/>
      <c r="AF355" s="84"/>
    </row>
    <row r="356" spans="1:218" ht="15.75" customHeight="1">
      <c r="A356" s="45"/>
      <c r="B356" s="45"/>
      <c r="C356" s="45"/>
      <c r="D356" s="45"/>
      <c r="E356" s="45"/>
      <c r="F356" s="45"/>
      <c r="G356" s="45"/>
      <c r="H356" s="45"/>
      <c r="I356" s="45"/>
      <c r="J356" s="45"/>
      <c r="K356" s="45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  <c r="AA356" s="45"/>
      <c r="AB356" s="45"/>
      <c r="AC356" s="45"/>
      <c r="AD356" s="45"/>
    </row>
    <row r="357" spans="1:218" ht="15.75" customHeight="1">
      <c r="A357" s="45"/>
      <c r="B357" s="45"/>
      <c r="C357" s="45"/>
      <c r="D357" s="45"/>
      <c r="E357" s="45"/>
      <c r="F357" s="45"/>
      <c r="G357" s="45"/>
      <c r="H357" s="45"/>
      <c r="I357" s="45"/>
      <c r="J357" s="45"/>
      <c r="K357" s="45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  <c r="AA357" s="45"/>
      <c r="AB357" s="45"/>
      <c r="AC357" s="45"/>
      <c r="AD357" s="45"/>
    </row>
    <row r="358" spans="1:218" ht="15.75" customHeight="1">
      <c r="A358" s="45"/>
      <c r="B358" s="45"/>
      <c r="C358" s="45"/>
      <c r="D358" s="45"/>
      <c r="E358" s="45"/>
      <c r="F358" s="45"/>
      <c r="G358" s="45"/>
      <c r="H358" s="45"/>
      <c r="I358" s="45"/>
      <c r="J358" s="45"/>
      <c r="K358" s="45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  <c r="AA358" s="45"/>
      <c r="AB358" s="45"/>
      <c r="AC358" s="45"/>
      <c r="AD358" s="45"/>
    </row>
    <row r="359" spans="1:218" ht="15.75" customHeight="1">
      <c r="A359" s="45"/>
      <c r="B359" s="45"/>
      <c r="C359" s="45"/>
      <c r="D359" s="45"/>
      <c r="E359" s="45"/>
      <c r="F359" s="45"/>
      <c r="G359" s="45"/>
      <c r="H359" s="45"/>
      <c r="I359" s="45"/>
      <c r="J359" s="45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  <c r="AA359" s="45"/>
      <c r="AB359" s="45"/>
      <c r="AC359" s="45"/>
      <c r="AD359" s="45"/>
    </row>
    <row r="360" spans="1:218" ht="15.75" customHeight="1">
      <c r="A360" s="45"/>
      <c r="B360" s="45"/>
      <c r="C360" s="45"/>
      <c r="D360" s="45"/>
      <c r="E360" s="45"/>
      <c r="F360" s="45"/>
      <c r="G360" s="45"/>
      <c r="H360" s="45"/>
      <c r="I360" s="45"/>
      <c r="J360" s="45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  <c r="AA360" s="45"/>
      <c r="AB360" s="45"/>
      <c r="AC360" s="45"/>
      <c r="AD360" s="45"/>
    </row>
    <row r="361" spans="1:218" ht="15.75" customHeight="1">
      <c r="A361" s="46"/>
      <c r="B361" s="46"/>
      <c r="C361" s="46"/>
      <c r="D361" s="46"/>
      <c r="E361" s="46"/>
      <c r="F361" s="46"/>
      <c r="G361" s="46"/>
      <c r="H361" s="46"/>
      <c r="I361" s="46"/>
      <c r="J361" s="46"/>
      <c r="K361" s="45"/>
      <c r="L361" s="45"/>
      <c r="M361" s="45"/>
      <c r="N361" s="45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  <c r="AA361" s="45"/>
      <c r="AB361" s="45"/>
      <c r="AC361" s="45"/>
      <c r="AD361" s="45"/>
    </row>
    <row r="362" spans="1:218" ht="15.75" customHeight="1">
      <c r="A362" s="46"/>
      <c r="B362" s="46"/>
      <c r="C362" s="46"/>
      <c r="D362" s="46"/>
      <c r="E362" s="46"/>
      <c r="F362" s="46"/>
      <c r="G362" s="46"/>
      <c r="H362" s="46"/>
      <c r="I362" s="46"/>
      <c r="J362" s="46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  <c r="AA362" s="45"/>
      <c r="AB362" s="45"/>
      <c r="AC362" s="45"/>
      <c r="AD362" s="45"/>
    </row>
    <row r="363" spans="1:218" ht="15.75" customHeight="1">
      <c r="A363" s="46"/>
      <c r="B363" s="46"/>
      <c r="C363" s="46"/>
      <c r="D363" s="46"/>
      <c r="E363" s="46"/>
      <c r="F363" s="46"/>
      <c r="G363" s="46"/>
      <c r="H363" s="46"/>
      <c r="I363" s="46"/>
      <c r="J363" s="46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  <c r="AA363" s="45"/>
      <c r="AB363" s="45"/>
      <c r="AC363" s="45"/>
      <c r="AD363" s="45"/>
    </row>
    <row r="364" spans="1:218" ht="15.75" customHeight="1">
      <c r="A364" s="46"/>
      <c r="B364" s="46"/>
      <c r="C364" s="46"/>
      <c r="D364" s="46"/>
      <c r="E364" s="46"/>
      <c r="F364" s="46"/>
      <c r="G364" s="46"/>
      <c r="H364" s="46"/>
      <c r="I364" s="46"/>
      <c r="J364" s="46"/>
      <c r="K364" s="45"/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  <c r="AA364" s="45"/>
      <c r="AB364" s="45"/>
      <c r="AC364" s="45"/>
      <c r="AD364" s="45"/>
    </row>
    <row r="365" spans="1:218" ht="15.75" customHeight="1">
      <c r="A365" s="46"/>
      <c r="B365" s="46"/>
      <c r="C365" s="46"/>
      <c r="D365" s="46"/>
      <c r="E365" s="46"/>
      <c r="F365" s="46"/>
      <c r="G365" s="46"/>
      <c r="H365" s="46"/>
      <c r="I365" s="46"/>
      <c r="J365" s="46"/>
      <c r="K365" s="45"/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  <c r="AA365" s="45"/>
      <c r="AB365" s="45"/>
      <c r="AC365" s="45"/>
      <c r="AD365" s="45"/>
    </row>
    <row r="366" spans="1:218" ht="15.75" customHeight="1">
      <c r="A366" s="46"/>
      <c r="B366" s="46"/>
      <c r="C366" s="46"/>
      <c r="D366" s="46"/>
      <c r="E366" s="46"/>
      <c r="F366" s="46"/>
      <c r="G366" s="46"/>
      <c r="H366" s="46"/>
      <c r="I366" s="46"/>
      <c r="J366" s="46"/>
      <c r="K366" s="45"/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  <c r="AA366" s="45"/>
      <c r="AB366" s="45"/>
      <c r="AC366" s="45"/>
      <c r="AD366" s="45"/>
    </row>
    <row r="367" spans="1:218" ht="15.75" customHeight="1">
      <c r="A367" s="46"/>
      <c r="B367" s="46"/>
      <c r="C367" s="46"/>
      <c r="D367" s="46"/>
      <c r="E367" s="46"/>
      <c r="F367" s="46"/>
      <c r="G367" s="46"/>
      <c r="H367" s="46"/>
      <c r="I367" s="46"/>
      <c r="J367" s="46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  <c r="AA367" s="45"/>
      <c r="AB367" s="45"/>
      <c r="AC367" s="45"/>
      <c r="AD367" s="45"/>
    </row>
    <row r="368" spans="1:218" ht="15.75" customHeight="1">
      <c r="A368" s="46"/>
      <c r="B368" s="46"/>
      <c r="C368" s="46"/>
      <c r="D368" s="46"/>
      <c r="E368" s="46"/>
      <c r="F368" s="46"/>
      <c r="G368" s="46"/>
      <c r="H368" s="46"/>
      <c r="I368" s="46"/>
      <c r="J368" s="46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  <c r="AA368" s="45"/>
      <c r="AB368" s="45"/>
      <c r="AC368" s="45"/>
      <c r="AD368" s="45"/>
    </row>
    <row r="369" spans="1:30" ht="15.75" customHeight="1">
      <c r="A369" s="46"/>
      <c r="B369" s="46"/>
      <c r="C369" s="46"/>
      <c r="D369" s="46"/>
      <c r="E369" s="46"/>
      <c r="F369" s="46"/>
      <c r="G369" s="46"/>
      <c r="H369" s="46"/>
      <c r="I369" s="46"/>
      <c r="J369" s="46"/>
      <c r="K369" s="45"/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  <c r="AA369" s="45"/>
      <c r="AB369" s="45"/>
      <c r="AC369" s="45"/>
      <c r="AD369" s="45"/>
    </row>
    <row r="370" spans="1:30" ht="15.75" customHeight="1">
      <c r="A370" s="46"/>
      <c r="B370" s="46"/>
      <c r="C370" s="46"/>
      <c r="D370" s="46"/>
      <c r="E370" s="46"/>
      <c r="F370" s="46"/>
      <c r="G370" s="46"/>
      <c r="H370" s="46"/>
      <c r="I370" s="46"/>
      <c r="J370" s="46"/>
      <c r="K370" s="45"/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  <c r="AA370" s="45"/>
      <c r="AB370" s="45"/>
      <c r="AC370" s="45"/>
      <c r="AD370" s="45"/>
    </row>
    <row r="371" spans="1:30" ht="15.75" customHeight="1">
      <c r="A371" s="46"/>
      <c r="B371" s="46"/>
      <c r="C371" s="46"/>
      <c r="D371" s="46"/>
      <c r="E371" s="46"/>
      <c r="F371" s="46"/>
      <c r="G371" s="46"/>
      <c r="H371" s="46"/>
      <c r="I371" s="46"/>
      <c r="J371" s="46"/>
      <c r="K371" s="45"/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  <c r="AA371" s="45"/>
      <c r="AB371" s="45"/>
      <c r="AC371" s="45"/>
      <c r="AD371" s="45"/>
    </row>
    <row r="372" spans="1:30" ht="15.75" customHeight="1">
      <c r="A372" s="46"/>
      <c r="B372" s="46"/>
      <c r="C372" s="46"/>
      <c r="D372" s="46"/>
      <c r="E372" s="46"/>
      <c r="F372" s="46"/>
      <c r="G372" s="46"/>
      <c r="H372" s="46"/>
      <c r="I372" s="46"/>
      <c r="J372" s="46"/>
      <c r="K372" s="45"/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  <c r="AA372" s="45"/>
      <c r="AB372" s="45"/>
      <c r="AC372" s="45"/>
      <c r="AD372" s="45"/>
    </row>
    <row r="373" spans="1:30" ht="15.75" customHeight="1">
      <c r="A373" s="46"/>
      <c r="B373" s="46"/>
      <c r="C373" s="46"/>
      <c r="D373" s="46"/>
      <c r="E373" s="46"/>
      <c r="F373" s="46"/>
      <c r="G373" s="46"/>
      <c r="H373" s="46"/>
      <c r="I373" s="46"/>
      <c r="J373" s="46"/>
      <c r="K373" s="45"/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  <c r="AA373" s="45"/>
      <c r="AB373" s="45"/>
      <c r="AC373" s="45"/>
      <c r="AD373" s="45"/>
    </row>
    <row r="374" spans="1:30" ht="15.75" customHeight="1">
      <c r="A374" s="46"/>
      <c r="B374" s="46"/>
      <c r="C374" s="46"/>
      <c r="D374" s="46"/>
      <c r="E374" s="46"/>
      <c r="F374" s="46"/>
      <c r="G374" s="46"/>
      <c r="H374" s="46"/>
      <c r="I374" s="46"/>
      <c r="J374" s="46"/>
      <c r="K374" s="45"/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  <c r="AA374" s="45"/>
      <c r="AB374" s="45"/>
      <c r="AC374" s="45"/>
      <c r="AD374" s="45"/>
    </row>
    <row r="375" spans="1:30" ht="15.75" customHeight="1">
      <c r="A375" s="46"/>
      <c r="B375" s="46"/>
      <c r="C375" s="46"/>
      <c r="D375" s="46"/>
      <c r="E375" s="46"/>
      <c r="F375" s="46"/>
      <c r="G375" s="46"/>
      <c r="H375" s="46"/>
      <c r="I375" s="46"/>
      <c r="J375" s="46"/>
      <c r="K375" s="45"/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  <c r="AA375" s="45"/>
      <c r="AB375" s="45"/>
      <c r="AC375" s="45"/>
      <c r="AD375" s="45"/>
    </row>
    <row r="376" spans="1:30" ht="15.75" customHeight="1">
      <c r="A376" s="46"/>
      <c r="B376" s="46"/>
      <c r="C376" s="46"/>
      <c r="D376" s="46"/>
      <c r="E376" s="46"/>
      <c r="F376" s="46"/>
      <c r="G376" s="46"/>
      <c r="H376" s="46"/>
      <c r="I376" s="46"/>
      <c r="J376" s="46"/>
      <c r="K376" s="45"/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  <c r="AA376" s="45"/>
      <c r="AB376" s="45"/>
      <c r="AC376" s="45"/>
      <c r="AD376" s="45"/>
    </row>
    <row r="377" spans="1:30" ht="15.75" customHeight="1">
      <c r="A377" s="46"/>
      <c r="B377" s="46"/>
      <c r="C377" s="46"/>
      <c r="D377" s="46"/>
      <c r="E377" s="46"/>
      <c r="F377" s="46"/>
      <c r="G377" s="46"/>
      <c r="H377" s="46"/>
      <c r="I377" s="46"/>
      <c r="J377" s="46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  <c r="AA377" s="45"/>
      <c r="AB377" s="45"/>
      <c r="AC377" s="45"/>
      <c r="AD377" s="45"/>
    </row>
    <row r="378" spans="1:30" ht="15.75" customHeight="1">
      <c r="A378" s="46"/>
      <c r="B378" s="46"/>
      <c r="C378" s="46"/>
      <c r="D378" s="46"/>
      <c r="E378" s="46"/>
      <c r="F378" s="46"/>
      <c r="G378" s="46"/>
      <c r="H378" s="46"/>
      <c r="I378" s="46"/>
      <c r="J378" s="46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  <c r="AA378" s="45"/>
      <c r="AB378" s="45"/>
      <c r="AC378" s="45"/>
      <c r="AD378" s="45"/>
    </row>
    <row r="379" spans="1:30" ht="15.75" customHeight="1">
      <c r="A379" s="46"/>
      <c r="B379" s="46"/>
      <c r="C379" s="46"/>
      <c r="D379" s="46"/>
      <c r="E379" s="46"/>
      <c r="F379" s="46"/>
      <c r="G379" s="46"/>
      <c r="H379" s="46"/>
      <c r="I379" s="46"/>
      <c r="J379" s="46"/>
      <c r="K379" s="45"/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  <c r="AA379" s="45"/>
      <c r="AB379" s="45"/>
      <c r="AC379" s="45"/>
      <c r="AD379" s="45"/>
    </row>
    <row r="380" spans="1:30" ht="15.75" customHeight="1">
      <c r="A380" s="46"/>
      <c r="B380" s="46"/>
      <c r="C380" s="46"/>
      <c r="D380" s="46"/>
      <c r="E380" s="46"/>
      <c r="F380" s="46"/>
      <c r="G380" s="46"/>
      <c r="H380" s="46"/>
      <c r="I380" s="46"/>
      <c r="J380" s="46"/>
      <c r="K380" s="45"/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  <c r="AA380" s="45"/>
      <c r="AB380" s="45"/>
      <c r="AC380" s="45"/>
      <c r="AD380" s="45"/>
    </row>
    <row r="381" spans="1:30" ht="15.75" customHeight="1">
      <c r="A381" s="46"/>
      <c r="B381" s="46"/>
      <c r="C381" s="46"/>
      <c r="D381" s="46"/>
      <c r="E381" s="46"/>
      <c r="F381" s="46"/>
      <c r="G381" s="46"/>
      <c r="H381" s="46"/>
      <c r="I381" s="46"/>
      <c r="J381" s="46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  <c r="AA381" s="45"/>
      <c r="AB381" s="45"/>
      <c r="AC381" s="45"/>
      <c r="AD381" s="45"/>
    </row>
    <row r="382" spans="1:30" ht="15.75" customHeight="1">
      <c r="A382" s="46"/>
      <c r="B382" s="46"/>
      <c r="C382" s="46"/>
      <c r="D382" s="46"/>
      <c r="E382" s="46"/>
      <c r="F382" s="46"/>
      <c r="G382" s="46"/>
      <c r="H382" s="46"/>
      <c r="I382" s="46"/>
      <c r="J382" s="46"/>
      <c r="K382" s="45"/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  <c r="AA382" s="45"/>
      <c r="AB382" s="45"/>
      <c r="AC382" s="45"/>
      <c r="AD382" s="45"/>
    </row>
    <row r="383" spans="1:30" ht="15.75" customHeight="1">
      <c r="A383" s="46"/>
      <c r="B383" s="46"/>
      <c r="C383" s="46"/>
      <c r="D383" s="46"/>
      <c r="E383" s="46"/>
      <c r="F383" s="46"/>
      <c r="G383" s="46"/>
      <c r="H383" s="46"/>
      <c r="I383" s="46"/>
      <c r="J383" s="46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  <c r="AA383" s="45"/>
      <c r="AB383" s="45"/>
      <c r="AC383" s="45"/>
      <c r="AD383" s="45"/>
    </row>
    <row r="384" spans="1:30" ht="15.75" customHeight="1">
      <c r="A384" s="46"/>
      <c r="B384" s="46"/>
      <c r="C384" s="46"/>
      <c r="D384" s="46"/>
      <c r="E384" s="46"/>
      <c r="F384" s="46"/>
      <c r="G384" s="46"/>
      <c r="H384" s="46"/>
      <c r="I384" s="46"/>
      <c r="J384" s="46"/>
      <c r="K384" s="45"/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  <c r="AA384" s="45"/>
      <c r="AB384" s="45"/>
      <c r="AC384" s="45"/>
      <c r="AD384" s="45"/>
    </row>
    <row r="385" spans="1:30" ht="15.75" customHeight="1">
      <c r="A385" s="46"/>
      <c r="B385" s="46"/>
      <c r="C385" s="46"/>
      <c r="D385" s="46"/>
      <c r="E385" s="46"/>
      <c r="F385" s="46"/>
      <c r="G385" s="46"/>
      <c r="H385" s="46"/>
      <c r="I385" s="46"/>
      <c r="J385" s="46"/>
      <c r="K385" s="45"/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  <c r="AA385" s="45"/>
      <c r="AB385" s="45"/>
      <c r="AC385" s="45"/>
      <c r="AD385" s="45"/>
    </row>
    <row r="386" spans="1:30" ht="15.75" customHeight="1">
      <c r="A386" s="46"/>
      <c r="B386" s="46"/>
      <c r="C386" s="46"/>
      <c r="D386" s="46"/>
      <c r="E386" s="46"/>
      <c r="F386" s="46"/>
      <c r="G386" s="46"/>
      <c r="H386" s="46"/>
      <c r="I386" s="46"/>
      <c r="J386" s="46"/>
      <c r="K386" s="45"/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  <c r="AA386" s="45"/>
      <c r="AB386" s="45"/>
      <c r="AC386" s="45"/>
      <c r="AD386" s="45"/>
    </row>
    <row r="387" spans="1:30" ht="15.75" customHeight="1">
      <c r="A387" s="46"/>
      <c r="B387" s="46"/>
      <c r="C387" s="46"/>
      <c r="D387" s="46"/>
      <c r="E387" s="46"/>
      <c r="F387" s="46"/>
      <c r="G387" s="46"/>
      <c r="H387" s="46"/>
      <c r="I387" s="46"/>
      <c r="J387" s="46"/>
      <c r="K387" s="45"/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  <c r="AA387" s="45"/>
      <c r="AB387" s="45"/>
      <c r="AC387" s="45"/>
      <c r="AD387" s="45"/>
    </row>
    <row r="388" spans="1:30" ht="15.75" customHeight="1">
      <c r="A388" s="47"/>
      <c r="B388" s="48"/>
      <c r="C388" s="48"/>
      <c r="D388" s="48"/>
      <c r="E388" s="47"/>
      <c r="F388" s="48"/>
      <c r="G388" s="48"/>
      <c r="H388" s="45"/>
      <c r="I388" s="48"/>
      <c r="J388" s="47"/>
      <c r="K388" s="45"/>
      <c r="L388" s="45"/>
      <c r="M388" s="45"/>
      <c r="N388" s="47"/>
      <c r="O388" s="45"/>
      <c r="P388" s="45"/>
      <c r="Q388" s="45"/>
      <c r="R388" s="47"/>
      <c r="S388" s="45"/>
      <c r="T388" s="45"/>
      <c r="U388" s="45"/>
      <c r="V388" s="45"/>
      <c r="W388" s="47"/>
      <c r="X388" s="45"/>
      <c r="Y388" s="45"/>
      <c r="Z388" s="47"/>
      <c r="AA388" s="47"/>
      <c r="AB388" s="45"/>
      <c r="AC388" s="45"/>
      <c r="AD388" s="45"/>
    </row>
    <row r="389" spans="1:30" ht="15.75" customHeight="1">
      <c r="A389" s="49"/>
      <c r="B389" s="48"/>
      <c r="C389" s="48"/>
      <c r="D389" s="48"/>
      <c r="E389" s="49"/>
      <c r="F389" s="48"/>
      <c r="G389" s="48"/>
      <c r="H389" s="48"/>
      <c r="I389" s="48"/>
      <c r="J389" s="49"/>
      <c r="K389" s="48"/>
      <c r="L389" s="48"/>
      <c r="M389" s="48"/>
      <c r="N389" s="49"/>
      <c r="O389" s="48"/>
      <c r="P389" s="45"/>
      <c r="Q389" s="48"/>
      <c r="R389" s="49"/>
      <c r="S389" s="45"/>
      <c r="T389" s="45"/>
      <c r="U389" s="45"/>
      <c r="V389" s="45"/>
      <c r="W389" s="49"/>
      <c r="X389" s="45"/>
      <c r="Y389" s="45"/>
      <c r="Z389" s="49"/>
      <c r="AA389" s="49"/>
      <c r="AB389" s="45"/>
      <c r="AC389" s="45"/>
      <c r="AD389" s="45"/>
    </row>
    <row r="390" spans="1:30" ht="15.75" customHeight="1">
      <c r="A390" s="45"/>
      <c r="B390" s="48"/>
      <c r="C390" s="48"/>
      <c r="D390" s="48"/>
      <c r="E390" s="49"/>
      <c r="F390" s="48"/>
      <c r="G390" s="48"/>
      <c r="H390" s="48"/>
      <c r="I390" s="48"/>
      <c r="J390" s="49"/>
      <c r="K390" s="45"/>
      <c r="L390" s="45"/>
      <c r="M390" s="48"/>
      <c r="N390" s="49"/>
      <c r="O390" s="45"/>
      <c r="P390" s="45"/>
      <c r="Q390" s="48"/>
      <c r="R390" s="49"/>
      <c r="S390" s="45"/>
      <c r="T390" s="45"/>
      <c r="U390" s="45"/>
      <c r="V390" s="45"/>
      <c r="W390" s="49"/>
      <c r="X390" s="45"/>
      <c r="Y390" s="45"/>
      <c r="Z390" s="49"/>
      <c r="AA390" s="49"/>
      <c r="AB390" s="45"/>
      <c r="AC390" s="45"/>
      <c r="AD390" s="45"/>
    </row>
    <row r="391" spans="1:30" ht="15.75" customHeight="1">
      <c r="A391" s="49"/>
      <c r="B391" s="48"/>
      <c r="C391" s="48"/>
      <c r="D391" s="48"/>
      <c r="E391" s="49"/>
      <c r="F391" s="48"/>
      <c r="G391" s="48"/>
      <c r="H391" s="48"/>
      <c r="I391" s="48"/>
      <c r="J391" s="49"/>
      <c r="K391" s="48"/>
      <c r="L391" s="48"/>
      <c r="M391" s="48"/>
      <c r="N391" s="49"/>
      <c r="O391" s="45"/>
      <c r="P391" s="45"/>
      <c r="Q391" s="48"/>
      <c r="R391" s="49"/>
      <c r="S391" s="45"/>
      <c r="T391" s="45"/>
      <c r="U391" s="45"/>
      <c r="V391" s="45"/>
      <c r="W391" s="49"/>
      <c r="X391" s="45"/>
      <c r="Y391" s="45"/>
      <c r="Z391" s="49"/>
      <c r="AA391" s="49"/>
      <c r="AB391" s="45"/>
      <c r="AC391" s="45"/>
      <c r="AD391" s="45"/>
    </row>
    <row r="392" spans="1:30" ht="15.75" customHeight="1">
      <c r="A392" s="49"/>
      <c r="B392" s="48"/>
      <c r="C392" s="48"/>
      <c r="D392" s="48"/>
      <c r="E392" s="49"/>
      <c r="F392" s="48"/>
      <c r="G392" s="48"/>
      <c r="H392" s="48"/>
      <c r="I392" s="48"/>
      <c r="J392" s="49"/>
      <c r="K392" s="45"/>
      <c r="L392" s="45"/>
      <c r="M392" s="48"/>
      <c r="N392" s="49"/>
      <c r="O392" s="45"/>
      <c r="P392" s="45"/>
      <c r="Q392" s="48"/>
      <c r="R392" s="49"/>
      <c r="S392" s="45"/>
      <c r="T392" s="45"/>
      <c r="U392" s="45"/>
      <c r="V392" s="45"/>
      <c r="W392" s="49"/>
      <c r="X392" s="45"/>
      <c r="Y392" s="45"/>
      <c r="Z392" s="49"/>
      <c r="AA392" s="49"/>
      <c r="AB392" s="45"/>
      <c r="AC392" s="45"/>
      <c r="AD392" s="45"/>
    </row>
    <row r="393" spans="1:30" ht="15.75" customHeight="1">
      <c r="A393" s="49"/>
      <c r="B393" s="48"/>
      <c r="C393" s="48"/>
      <c r="D393" s="48"/>
      <c r="E393" s="49"/>
      <c r="F393" s="48"/>
      <c r="G393" s="48"/>
      <c r="H393" s="48"/>
      <c r="I393" s="48"/>
      <c r="J393" s="49"/>
      <c r="K393" s="48"/>
      <c r="L393" s="48"/>
      <c r="M393" s="48"/>
      <c r="N393" s="49"/>
      <c r="O393" s="45"/>
      <c r="P393" s="45"/>
      <c r="Q393" s="48"/>
      <c r="R393" s="49"/>
      <c r="S393" s="45"/>
      <c r="T393" s="45"/>
      <c r="U393" s="45"/>
      <c r="V393" s="45"/>
      <c r="W393" s="45"/>
      <c r="X393" s="45"/>
      <c r="Y393" s="45"/>
      <c r="Z393" s="49"/>
      <c r="AA393" s="49"/>
      <c r="AB393" s="45"/>
      <c r="AC393" s="45"/>
      <c r="AD393" s="45"/>
    </row>
    <row r="394" spans="1:30" ht="15.75" customHeight="1">
      <c r="A394" s="49"/>
      <c r="B394" s="48"/>
      <c r="C394" s="48"/>
      <c r="D394" s="48"/>
      <c r="E394" s="49"/>
      <c r="F394" s="48"/>
      <c r="G394" s="48"/>
      <c r="H394" s="48"/>
      <c r="I394" s="45"/>
      <c r="J394" s="49"/>
      <c r="K394" s="45"/>
      <c r="L394" s="45"/>
      <c r="M394" s="48"/>
      <c r="N394" s="49"/>
      <c r="O394" s="45"/>
      <c r="P394" s="45"/>
      <c r="Q394" s="48"/>
      <c r="R394" s="49"/>
      <c r="S394" s="45"/>
      <c r="T394" s="45"/>
      <c r="U394" s="45"/>
      <c r="V394" s="45"/>
      <c r="W394" s="49"/>
      <c r="X394" s="45"/>
      <c r="Y394" s="45"/>
      <c r="Z394" s="49"/>
      <c r="AA394" s="49"/>
      <c r="AB394" s="45"/>
      <c r="AC394" s="45"/>
      <c r="AD394" s="45"/>
    </row>
    <row r="395" spans="1:30" ht="15.75" customHeight="1">
      <c r="A395" s="49"/>
      <c r="B395" s="48"/>
      <c r="C395" s="48"/>
      <c r="D395" s="48"/>
      <c r="E395" s="49"/>
      <c r="F395" s="48"/>
      <c r="G395" s="48"/>
      <c r="H395" s="48"/>
      <c r="I395" s="45"/>
      <c r="J395" s="49"/>
      <c r="K395" s="45"/>
      <c r="L395" s="45"/>
      <c r="M395" s="48"/>
      <c r="N395" s="49"/>
      <c r="O395" s="45"/>
      <c r="P395" s="45"/>
      <c r="Q395" s="48"/>
      <c r="R395" s="49"/>
      <c r="S395" s="45"/>
      <c r="T395" s="45"/>
      <c r="U395" s="45"/>
      <c r="V395" s="45"/>
      <c r="W395" s="49"/>
      <c r="X395" s="45"/>
      <c r="Y395" s="45"/>
      <c r="Z395" s="49"/>
      <c r="AA395" s="49"/>
      <c r="AB395" s="45"/>
      <c r="AC395" s="45"/>
      <c r="AD395" s="45"/>
    </row>
    <row r="396" spans="1:30" ht="15.75" customHeight="1">
      <c r="A396" s="49"/>
      <c r="B396" s="48"/>
      <c r="C396" s="48"/>
      <c r="D396" s="48"/>
      <c r="E396" s="45"/>
      <c r="F396" s="48"/>
      <c r="G396" s="48"/>
      <c r="H396" s="48"/>
      <c r="I396" s="45"/>
      <c r="J396" s="49"/>
      <c r="K396" s="45"/>
      <c r="L396" s="45"/>
      <c r="M396" s="48"/>
      <c r="N396" s="45"/>
      <c r="O396" s="45"/>
      <c r="P396" s="45"/>
      <c r="Q396" s="48"/>
      <c r="R396" s="49"/>
      <c r="S396" s="45"/>
      <c r="T396" s="45"/>
      <c r="U396" s="45"/>
      <c r="V396" s="45"/>
      <c r="W396" s="49"/>
      <c r="X396" s="45"/>
      <c r="Y396" s="45"/>
      <c r="Z396" s="49"/>
      <c r="AA396" s="49"/>
      <c r="AB396" s="45"/>
      <c r="AC396" s="45"/>
      <c r="AD396" s="45"/>
    </row>
    <row r="397" spans="1:30" ht="15.75" customHeight="1">
      <c r="A397" s="49"/>
      <c r="B397" s="48"/>
      <c r="C397" s="48"/>
      <c r="D397" s="48"/>
      <c r="E397" s="45"/>
      <c r="F397" s="48"/>
      <c r="G397" s="48"/>
      <c r="H397" s="48"/>
      <c r="I397" s="45"/>
      <c r="J397" s="49"/>
      <c r="K397" s="45"/>
      <c r="L397" s="45"/>
      <c r="M397" s="48"/>
      <c r="N397" s="49"/>
      <c r="O397" s="45"/>
      <c r="P397" s="45"/>
      <c r="Q397" s="48"/>
      <c r="R397" s="49"/>
      <c r="S397" s="45"/>
      <c r="T397" s="45"/>
      <c r="U397" s="45"/>
      <c r="V397" s="45"/>
      <c r="W397" s="49"/>
      <c r="X397" s="45"/>
      <c r="Y397" s="45"/>
      <c r="Z397" s="49"/>
      <c r="AA397" s="49"/>
      <c r="AB397" s="45"/>
      <c r="AC397" s="45"/>
      <c r="AD397" s="45"/>
    </row>
    <row r="398" spans="1:30" ht="15.75" customHeight="1">
      <c r="A398" s="49"/>
      <c r="B398" s="48"/>
      <c r="C398" s="48"/>
      <c r="D398" s="48"/>
      <c r="E398" s="49"/>
      <c r="F398" s="48"/>
      <c r="G398" s="48"/>
      <c r="H398" s="48"/>
      <c r="I398" s="48"/>
      <c r="J398" s="49"/>
      <c r="K398" s="45"/>
      <c r="L398" s="45"/>
      <c r="M398" s="48"/>
      <c r="N398" s="49"/>
      <c r="O398" s="45"/>
      <c r="P398" s="45"/>
      <c r="Q398" s="48"/>
      <c r="R398" s="49"/>
      <c r="S398" s="45"/>
      <c r="T398" s="45"/>
      <c r="U398" s="45"/>
      <c r="V398" s="45"/>
      <c r="W398" s="49"/>
      <c r="X398" s="45"/>
      <c r="Y398" s="45"/>
      <c r="Z398" s="49"/>
      <c r="AA398" s="49"/>
      <c r="AB398" s="45"/>
      <c r="AC398" s="45"/>
      <c r="AD398" s="45"/>
    </row>
    <row r="399" spans="1:30" ht="15.75" customHeight="1">
      <c r="A399" s="49"/>
      <c r="B399" s="48"/>
      <c r="C399" s="48"/>
      <c r="D399" s="48"/>
      <c r="E399" s="49"/>
      <c r="F399" s="48"/>
      <c r="G399" s="48"/>
      <c r="H399" s="48"/>
      <c r="I399" s="48"/>
      <c r="J399" s="49"/>
      <c r="K399" s="45"/>
      <c r="L399" s="45"/>
      <c r="M399" s="48"/>
      <c r="N399" s="49"/>
      <c r="O399" s="45"/>
      <c r="P399" s="45"/>
      <c r="Q399" s="48"/>
      <c r="R399" s="49"/>
      <c r="S399" s="45"/>
      <c r="T399" s="45"/>
      <c r="U399" s="45"/>
      <c r="V399" s="45"/>
      <c r="W399" s="49"/>
      <c r="X399" s="45"/>
      <c r="Y399" s="45"/>
      <c r="Z399" s="49"/>
      <c r="AA399" s="49"/>
      <c r="AB399" s="45"/>
      <c r="AC399" s="45"/>
      <c r="AD399" s="45"/>
    </row>
    <row r="400" spans="1:30" ht="15.75" customHeight="1">
      <c r="A400" s="49"/>
      <c r="B400" s="48"/>
      <c r="C400" s="48"/>
      <c r="D400" s="48"/>
      <c r="E400" s="49"/>
      <c r="F400" s="48"/>
      <c r="G400" s="48"/>
      <c r="H400" s="48"/>
      <c r="I400" s="48"/>
      <c r="J400" s="49"/>
      <c r="K400" s="45"/>
      <c r="L400" s="45"/>
      <c r="M400" s="48"/>
      <c r="N400" s="49"/>
      <c r="O400" s="45"/>
      <c r="P400" s="45"/>
      <c r="Q400" s="48"/>
      <c r="R400" s="49"/>
      <c r="S400" s="45"/>
      <c r="T400" s="45"/>
      <c r="U400" s="45"/>
      <c r="V400" s="45"/>
      <c r="W400" s="45"/>
      <c r="X400" s="45"/>
      <c r="Y400" s="45"/>
      <c r="Z400" s="49"/>
      <c r="AA400" s="49"/>
      <c r="AB400" s="45"/>
      <c r="AC400" s="45"/>
      <c r="AD400" s="45"/>
    </row>
    <row r="401" spans="1:30" ht="15.75" customHeight="1">
      <c r="A401" s="49"/>
      <c r="B401" s="48"/>
      <c r="C401" s="48"/>
      <c r="D401" s="48"/>
      <c r="E401" s="49"/>
      <c r="F401" s="48"/>
      <c r="G401" s="48"/>
      <c r="H401" s="48"/>
      <c r="I401" s="48"/>
      <c r="J401" s="49"/>
      <c r="K401" s="45"/>
      <c r="L401" s="45"/>
      <c r="M401" s="48"/>
      <c r="N401" s="49"/>
      <c r="O401" s="45"/>
      <c r="P401" s="45"/>
      <c r="Q401" s="48"/>
      <c r="R401" s="49"/>
      <c r="S401" s="45"/>
      <c r="T401" s="45"/>
      <c r="U401" s="45"/>
      <c r="V401" s="45"/>
      <c r="W401" s="49"/>
      <c r="X401" s="45"/>
      <c r="Y401" s="45"/>
      <c r="Z401" s="49"/>
      <c r="AA401" s="49"/>
      <c r="AB401" s="45"/>
      <c r="AC401" s="45"/>
      <c r="AD401" s="45"/>
    </row>
    <row r="402" spans="1:30" ht="15.75" customHeight="1">
      <c r="A402" s="49"/>
      <c r="B402" s="48"/>
      <c r="C402" s="48"/>
      <c r="D402" s="48"/>
      <c r="E402" s="45"/>
      <c r="F402" s="48"/>
      <c r="G402" s="48"/>
      <c r="H402" s="48"/>
      <c r="I402" s="48"/>
      <c r="J402" s="49"/>
      <c r="K402" s="45"/>
      <c r="L402" s="45"/>
      <c r="M402" s="48"/>
      <c r="N402" s="49"/>
      <c r="O402" s="45"/>
      <c r="P402" s="45"/>
      <c r="Q402" s="48"/>
      <c r="R402" s="49"/>
      <c r="S402" s="45"/>
      <c r="T402" s="45"/>
      <c r="U402" s="45"/>
      <c r="V402" s="45"/>
      <c r="W402" s="49"/>
      <c r="X402" s="45"/>
      <c r="Y402" s="45"/>
      <c r="Z402" s="49"/>
      <c r="AA402" s="49"/>
      <c r="AB402" s="45"/>
      <c r="AC402" s="45"/>
      <c r="AD402" s="45"/>
    </row>
    <row r="403" spans="1:30" ht="15.75" customHeight="1">
      <c r="A403" s="49"/>
      <c r="B403" s="48"/>
      <c r="C403" s="48"/>
      <c r="D403" s="48"/>
      <c r="E403" s="49"/>
      <c r="F403" s="48"/>
      <c r="G403" s="48"/>
      <c r="H403" s="48"/>
      <c r="I403" s="48"/>
      <c r="J403" s="49"/>
      <c r="K403" s="48"/>
      <c r="L403" s="48"/>
      <c r="M403" s="48"/>
      <c r="N403" s="45"/>
      <c r="O403" s="45"/>
      <c r="P403" s="45"/>
      <c r="Q403" s="48"/>
      <c r="R403" s="49"/>
      <c r="S403" s="45"/>
      <c r="T403" s="45"/>
      <c r="U403" s="45"/>
      <c r="V403" s="45"/>
      <c r="W403" s="49"/>
      <c r="X403" s="45"/>
      <c r="Y403" s="45"/>
      <c r="Z403" s="49"/>
      <c r="AA403" s="49"/>
      <c r="AB403" s="45"/>
      <c r="AC403" s="45"/>
      <c r="AD403" s="45"/>
    </row>
    <row r="404" spans="1:30" ht="15.75" customHeight="1">
      <c r="A404" s="49"/>
      <c r="B404" s="48"/>
      <c r="C404" s="48"/>
      <c r="D404" s="48"/>
      <c r="E404" s="49"/>
      <c r="F404" s="48"/>
      <c r="G404" s="48"/>
      <c r="H404" s="48"/>
      <c r="I404" s="48"/>
      <c r="J404" s="49"/>
      <c r="K404" s="48"/>
      <c r="L404" s="48"/>
      <c r="M404" s="48"/>
      <c r="N404" s="49"/>
      <c r="O404" s="45"/>
      <c r="P404" s="45"/>
      <c r="Q404" s="48"/>
      <c r="R404" s="45"/>
      <c r="S404" s="45"/>
      <c r="T404" s="45"/>
      <c r="U404" s="45"/>
      <c r="V404" s="45"/>
      <c r="W404" s="49"/>
      <c r="X404" s="45"/>
      <c r="Y404" s="45"/>
      <c r="Z404" s="45"/>
      <c r="AA404" s="45"/>
      <c r="AB404" s="45"/>
      <c r="AC404" s="45"/>
      <c r="AD404" s="45"/>
    </row>
    <row r="405" spans="1:30" ht="15.75" customHeight="1">
      <c r="A405" s="49"/>
      <c r="B405" s="48"/>
      <c r="C405" s="48"/>
      <c r="D405" s="48"/>
      <c r="E405" s="49"/>
      <c r="F405" s="48"/>
      <c r="G405" s="48"/>
      <c r="H405" s="48"/>
      <c r="I405" s="48"/>
      <c r="J405" s="49"/>
      <c r="K405" s="48"/>
      <c r="L405" s="48"/>
      <c r="M405" s="48"/>
      <c r="N405" s="45"/>
      <c r="O405" s="45"/>
      <c r="P405" s="45"/>
      <c r="Q405" s="48"/>
      <c r="R405" s="49"/>
      <c r="S405" s="45"/>
      <c r="T405" s="45"/>
      <c r="U405" s="45"/>
      <c r="V405" s="45"/>
      <c r="W405" s="49"/>
      <c r="X405" s="45"/>
      <c r="Y405" s="45"/>
      <c r="Z405" s="49"/>
      <c r="AA405" s="49"/>
      <c r="AB405" s="45"/>
      <c r="AC405" s="45"/>
      <c r="AD405" s="45"/>
    </row>
    <row r="406" spans="1:30" ht="15.75" customHeight="1">
      <c r="A406" s="49"/>
      <c r="B406" s="48"/>
      <c r="C406" s="48"/>
      <c r="D406" s="48"/>
      <c r="E406" s="48"/>
      <c r="F406" s="48"/>
      <c r="G406" s="48"/>
      <c r="H406" s="48"/>
      <c r="I406" s="48"/>
      <c r="J406" s="49"/>
      <c r="K406" s="45"/>
      <c r="L406" s="45"/>
      <c r="M406" s="48"/>
      <c r="N406" s="49"/>
      <c r="O406" s="45"/>
      <c r="P406" s="45"/>
      <c r="Q406" s="48"/>
      <c r="R406" s="49"/>
      <c r="S406" s="45"/>
      <c r="T406" s="45"/>
      <c r="U406" s="45"/>
      <c r="V406" s="45"/>
      <c r="W406" s="45"/>
      <c r="X406" s="45"/>
      <c r="Y406" s="45"/>
      <c r="Z406" s="49"/>
      <c r="AA406" s="49"/>
      <c r="AB406" s="45"/>
      <c r="AC406" s="45"/>
      <c r="AD406" s="45"/>
    </row>
    <row r="407" spans="1:30" ht="15.75" customHeight="1">
      <c r="A407" s="49"/>
      <c r="B407" s="48"/>
      <c r="C407" s="48"/>
      <c r="D407" s="48"/>
      <c r="E407" s="49"/>
      <c r="F407" s="48"/>
      <c r="G407" s="48"/>
      <c r="H407" s="48"/>
      <c r="I407" s="48"/>
      <c r="J407" s="49"/>
      <c r="K407" s="48"/>
      <c r="L407" s="48"/>
      <c r="M407" s="48"/>
      <c r="N407" s="49"/>
      <c r="O407" s="45"/>
      <c r="P407" s="45"/>
      <c r="Q407" s="48"/>
      <c r="R407" s="49"/>
      <c r="S407" s="45"/>
      <c r="T407" s="45"/>
      <c r="U407" s="45"/>
      <c r="V407" s="45"/>
      <c r="W407" s="49"/>
      <c r="X407" s="45"/>
      <c r="Y407" s="45"/>
      <c r="Z407" s="49"/>
      <c r="AA407" s="49"/>
      <c r="AB407" s="45"/>
      <c r="AC407" s="45"/>
      <c r="AD407" s="45"/>
    </row>
    <row r="408" spans="1:30" ht="15.75" customHeight="1">
      <c r="A408" s="49"/>
      <c r="B408" s="48"/>
      <c r="C408" s="48"/>
      <c r="D408" s="48"/>
      <c r="E408" s="49"/>
      <c r="F408" s="48"/>
      <c r="G408" s="48"/>
      <c r="H408" s="48"/>
      <c r="I408" s="48"/>
      <c r="J408" s="49"/>
      <c r="K408" s="48"/>
      <c r="L408" s="48"/>
      <c r="M408" s="48"/>
      <c r="N408" s="49"/>
      <c r="O408" s="45"/>
      <c r="P408" s="45"/>
      <c r="Q408" s="48"/>
      <c r="R408" s="45"/>
      <c r="S408" s="45"/>
      <c r="T408" s="45"/>
      <c r="U408" s="45"/>
      <c r="V408" s="45"/>
      <c r="W408" s="49"/>
      <c r="X408" s="45"/>
      <c r="Y408" s="45"/>
      <c r="Z408" s="45"/>
      <c r="AA408" s="45"/>
      <c r="AB408" s="45"/>
      <c r="AC408" s="45"/>
      <c r="AD408" s="45"/>
    </row>
    <row r="409" spans="1:30" ht="15.75" customHeight="1">
      <c r="A409" s="49"/>
      <c r="B409" s="48"/>
      <c r="C409" s="48"/>
      <c r="D409" s="48"/>
      <c r="E409" s="49"/>
      <c r="F409" s="48"/>
      <c r="G409" s="48"/>
      <c r="H409" s="48"/>
      <c r="I409" s="48"/>
      <c r="J409" s="49"/>
      <c r="K409" s="48"/>
      <c r="L409" s="48"/>
      <c r="M409" s="48"/>
      <c r="N409" s="49"/>
      <c r="O409" s="45"/>
      <c r="P409" s="45"/>
      <c r="Q409" s="48"/>
      <c r="R409" s="49"/>
      <c r="S409" s="45"/>
      <c r="T409" s="45"/>
      <c r="U409" s="45"/>
      <c r="V409" s="45"/>
      <c r="W409" s="45"/>
      <c r="X409" s="45"/>
      <c r="Y409" s="45"/>
      <c r="Z409" s="49"/>
      <c r="AA409" s="49"/>
      <c r="AB409" s="45"/>
      <c r="AC409" s="45"/>
      <c r="AD409" s="45"/>
    </row>
    <row r="410" spans="1:30" ht="15.75" customHeight="1">
      <c r="A410" s="49"/>
      <c r="B410" s="48"/>
      <c r="C410" s="48"/>
      <c r="D410" s="48"/>
      <c r="E410" s="49"/>
      <c r="F410" s="48"/>
      <c r="G410" s="48"/>
      <c r="H410" s="48"/>
      <c r="I410" s="48"/>
      <c r="J410" s="45"/>
      <c r="K410" s="48"/>
      <c r="L410" s="48"/>
      <c r="M410" s="48"/>
      <c r="N410" s="49"/>
      <c r="O410" s="45"/>
      <c r="P410" s="45"/>
      <c r="Q410" s="48"/>
      <c r="R410" s="49"/>
      <c r="S410" s="45"/>
      <c r="T410" s="45"/>
      <c r="U410" s="45"/>
      <c r="V410" s="45"/>
      <c r="W410" s="49"/>
      <c r="X410" s="45"/>
      <c r="Y410" s="45"/>
      <c r="Z410" s="45"/>
      <c r="AA410" s="45"/>
      <c r="AB410" s="45"/>
      <c r="AC410" s="45"/>
      <c r="AD410" s="45"/>
    </row>
    <row r="411" spans="1:30" ht="15.75" customHeight="1">
      <c r="A411" s="49"/>
      <c r="B411" s="48"/>
      <c r="C411" s="48"/>
      <c r="D411" s="48"/>
      <c r="E411" s="48"/>
      <c r="F411" s="48"/>
      <c r="G411" s="48"/>
      <c r="H411" s="48"/>
      <c r="I411" s="48"/>
      <c r="J411" s="49"/>
      <c r="K411" s="45"/>
      <c r="L411" s="45"/>
      <c r="M411" s="48"/>
      <c r="N411" s="45"/>
      <c r="O411" s="45"/>
      <c r="P411" s="45"/>
      <c r="Q411" s="48"/>
      <c r="R411" s="49"/>
      <c r="S411" s="45"/>
      <c r="T411" s="45"/>
      <c r="U411" s="45"/>
      <c r="V411" s="45"/>
      <c r="W411" s="49"/>
      <c r="X411" s="45"/>
      <c r="Y411" s="45"/>
      <c r="Z411" s="49"/>
      <c r="AA411" s="49"/>
      <c r="AB411" s="45"/>
      <c r="AC411" s="45"/>
      <c r="AD411" s="45"/>
    </row>
    <row r="412" spans="1:30" ht="15.75" customHeight="1">
      <c r="A412" s="49"/>
      <c r="B412" s="48"/>
      <c r="C412" s="48"/>
      <c r="D412" s="48"/>
      <c r="E412" s="49"/>
      <c r="F412" s="48"/>
      <c r="G412" s="48"/>
      <c r="H412" s="48"/>
      <c r="I412" s="48"/>
      <c r="J412" s="49"/>
      <c r="K412" s="48"/>
      <c r="L412" s="48"/>
      <c r="M412" s="48"/>
      <c r="N412" s="49"/>
      <c r="O412" s="45"/>
      <c r="P412" s="45"/>
      <c r="Q412" s="48"/>
      <c r="R412" s="45"/>
      <c r="S412" s="45"/>
      <c r="T412" s="45"/>
      <c r="U412" s="45"/>
      <c r="V412" s="45"/>
      <c r="W412" s="49"/>
      <c r="X412" s="45"/>
      <c r="Y412" s="45"/>
      <c r="Z412" s="45"/>
      <c r="AA412" s="45"/>
      <c r="AB412" s="45"/>
      <c r="AC412" s="45"/>
      <c r="AD412" s="45"/>
    </row>
    <row r="413" spans="1:30" ht="15.75" customHeight="1">
      <c r="A413" s="49"/>
      <c r="B413" s="48"/>
      <c r="C413" s="48"/>
      <c r="D413" s="48"/>
      <c r="E413" s="49"/>
      <c r="F413" s="48"/>
      <c r="G413" s="48"/>
      <c r="H413" s="48"/>
      <c r="I413" s="48"/>
      <c r="J413" s="45"/>
      <c r="K413" s="48"/>
      <c r="L413" s="48"/>
      <c r="M413" s="48"/>
      <c r="N413" s="49"/>
      <c r="O413" s="45"/>
      <c r="P413" s="45"/>
      <c r="Q413" s="48"/>
      <c r="R413" s="49"/>
      <c r="S413" s="45"/>
      <c r="T413" s="45"/>
      <c r="U413" s="45"/>
      <c r="V413" s="45"/>
      <c r="W413" s="49"/>
      <c r="X413" s="45"/>
      <c r="Y413" s="45"/>
      <c r="Z413" s="49"/>
      <c r="AA413" s="49"/>
      <c r="AB413" s="45"/>
      <c r="AC413" s="45"/>
      <c r="AD413" s="45"/>
    </row>
    <row r="414" spans="1:30" ht="15.75" customHeight="1">
      <c r="A414" s="45"/>
      <c r="B414" s="48"/>
      <c r="C414" s="48"/>
      <c r="D414" s="48"/>
      <c r="E414" s="49"/>
      <c r="F414" s="48"/>
      <c r="G414" s="48"/>
      <c r="H414" s="48"/>
      <c r="I414" s="48"/>
      <c r="J414" s="49"/>
      <c r="K414" s="48"/>
      <c r="L414" s="48"/>
      <c r="M414" s="48"/>
      <c r="N414" s="49"/>
      <c r="O414" s="45"/>
      <c r="P414" s="45"/>
      <c r="Q414" s="48"/>
      <c r="R414" s="49"/>
      <c r="S414" s="45"/>
      <c r="T414" s="45"/>
      <c r="U414" s="45"/>
      <c r="V414" s="45"/>
      <c r="W414" s="49"/>
      <c r="X414" s="45"/>
      <c r="Y414" s="45"/>
      <c r="Z414" s="49"/>
      <c r="AA414" s="49"/>
      <c r="AB414" s="45"/>
      <c r="AC414" s="45"/>
      <c r="AD414" s="45"/>
    </row>
    <row r="415" spans="1:30" ht="15.75" customHeight="1">
      <c r="A415" s="47"/>
      <c r="B415" s="48"/>
      <c r="C415" s="48"/>
      <c r="D415" s="48"/>
      <c r="E415" s="49"/>
      <c r="F415" s="48"/>
      <c r="G415" s="48"/>
      <c r="H415" s="48"/>
      <c r="I415" s="48"/>
      <c r="J415" s="49"/>
      <c r="K415" s="48"/>
      <c r="L415" s="48"/>
      <c r="M415" s="48"/>
      <c r="N415" s="49"/>
      <c r="O415" s="45"/>
      <c r="P415" s="45"/>
      <c r="Q415" s="48"/>
      <c r="R415" s="45"/>
      <c r="S415" s="45"/>
      <c r="T415" s="45"/>
      <c r="U415" s="45"/>
      <c r="V415" s="45"/>
      <c r="W415" s="49"/>
      <c r="X415" s="45"/>
      <c r="Y415" s="45"/>
      <c r="Z415" s="45"/>
      <c r="AA415" s="45"/>
      <c r="AB415" s="45"/>
      <c r="AC415" s="45"/>
      <c r="AD415" s="45"/>
    </row>
    <row r="416" spans="1:30" ht="15.75" customHeight="1">
      <c r="A416" s="49"/>
      <c r="B416" s="48"/>
      <c r="C416" s="45"/>
      <c r="D416" s="45"/>
      <c r="E416" s="45"/>
      <c r="F416" s="45"/>
      <c r="G416" s="45"/>
      <c r="H416" s="48"/>
      <c r="I416" s="48"/>
      <c r="J416" s="45"/>
      <c r="K416" s="45"/>
      <c r="L416" s="45"/>
      <c r="M416" s="48"/>
      <c r="N416" s="49"/>
      <c r="O416" s="45"/>
      <c r="P416" s="45"/>
      <c r="Q416" s="48"/>
      <c r="R416" s="49"/>
      <c r="S416" s="45"/>
      <c r="T416" s="45"/>
      <c r="U416" s="45"/>
      <c r="V416" s="45"/>
      <c r="W416" s="49"/>
      <c r="X416" s="45"/>
      <c r="Y416" s="45"/>
      <c r="Z416" s="49"/>
      <c r="AA416" s="49"/>
      <c r="AB416" s="45"/>
      <c r="AC416" s="45"/>
      <c r="AD416" s="45"/>
    </row>
    <row r="417" spans="1:30" ht="15.75" customHeight="1">
      <c r="A417" s="49"/>
      <c r="B417" s="48"/>
      <c r="C417" s="48"/>
      <c r="D417" s="48"/>
      <c r="E417" s="49"/>
      <c r="F417" s="48"/>
      <c r="G417" s="48"/>
      <c r="H417" s="48"/>
      <c r="I417" s="48"/>
      <c r="J417" s="49"/>
      <c r="K417" s="48"/>
      <c r="L417" s="48"/>
      <c r="M417" s="48"/>
      <c r="N417" s="45"/>
      <c r="O417" s="45"/>
      <c r="P417" s="45"/>
      <c r="Q417" s="48"/>
      <c r="R417" s="49"/>
      <c r="S417" s="45"/>
      <c r="T417" s="45"/>
      <c r="U417" s="45"/>
      <c r="V417" s="45"/>
      <c r="W417" s="49"/>
      <c r="X417" s="45"/>
      <c r="Y417" s="45"/>
      <c r="Z417" s="49"/>
      <c r="AA417" s="49"/>
      <c r="AB417" s="45"/>
      <c r="AC417" s="45"/>
      <c r="AD417" s="45"/>
    </row>
    <row r="418" spans="1:30" ht="15.75" customHeight="1">
      <c r="A418" s="49"/>
      <c r="B418" s="48"/>
      <c r="C418" s="48"/>
      <c r="D418" s="48"/>
      <c r="E418" s="49"/>
      <c r="F418" s="48"/>
      <c r="G418" s="48"/>
      <c r="H418" s="48"/>
      <c r="I418" s="48"/>
      <c r="J418" s="49"/>
      <c r="K418" s="48"/>
      <c r="L418" s="48"/>
      <c r="M418" s="48"/>
      <c r="N418" s="49"/>
      <c r="O418" s="45"/>
      <c r="P418" s="45"/>
      <c r="Q418" s="48"/>
      <c r="R418" s="49"/>
      <c r="S418" s="45"/>
      <c r="T418" s="45"/>
      <c r="U418" s="45"/>
      <c r="V418" s="45"/>
      <c r="W418" s="45"/>
      <c r="X418" s="45"/>
      <c r="Y418" s="45"/>
      <c r="Z418" s="45"/>
      <c r="AA418" s="45"/>
      <c r="AB418" s="45"/>
      <c r="AC418" s="45"/>
      <c r="AD418" s="45"/>
    </row>
    <row r="419" spans="1:30" ht="15.75" customHeight="1">
      <c r="A419" s="49"/>
      <c r="B419" s="48"/>
      <c r="C419" s="48"/>
      <c r="D419" s="48"/>
      <c r="E419" s="48"/>
      <c r="F419" s="48"/>
      <c r="G419" s="48"/>
      <c r="H419" s="48"/>
      <c r="I419" s="48"/>
      <c r="J419" s="49"/>
      <c r="K419" s="45"/>
      <c r="L419" s="45"/>
      <c r="M419" s="48"/>
      <c r="N419" s="49"/>
      <c r="O419" s="45"/>
      <c r="P419" s="45"/>
      <c r="Q419" s="48"/>
      <c r="R419" s="45"/>
      <c r="S419" s="45"/>
      <c r="T419" s="45"/>
      <c r="U419" s="45"/>
      <c r="V419" s="45"/>
      <c r="W419" s="45"/>
      <c r="X419" s="45"/>
      <c r="Y419" s="45"/>
      <c r="Z419" s="49"/>
      <c r="AA419" s="49"/>
      <c r="AB419" s="45"/>
      <c r="AC419" s="45"/>
      <c r="AD419" s="45"/>
    </row>
    <row r="420" spans="1:30" ht="15.75" customHeight="1">
      <c r="A420" s="49"/>
      <c r="B420" s="48"/>
      <c r="C420" s="48"/>
      <c r="D420" s="48"/>
      <c r="E420" s="49"/>
      <c r="F420" s="48"/>
      <c r="G420" s="48"/>
      <c r="H420" s="48"/>
      <c r="I420" s="48"/>
      <c r="J420" s="45"/>
      <c r="K420" s="48"/>
      <c r="L420" s="48"/>
      <c r="M420" s="48"/>
      <c r="N420" s="49"/>
      <c r="O420" s="45"/>
      <c r="P420" s="45"/>
      <c r="Q420" s="48"/>
      <c r="R420" s="49"/>
      <c r="S420" s="45"/>
      <c r="T420" s="45"/>
      <c r="U420" s="45"/>
      <c r="V420" s="45"/>
      <c r="W420" s="45"/>
      <c r="X420" s="45"/>
      <c r="Y420" s="45"/>
      <c r="Z420" s="49"/>
      <c r="AA420" s="49"/>
      <c r="AB420" s="45"/>
      <c r="AC420" s="45"/>
      <c r="AD420" s="45"/>
    </row>
    <row r="421" spans="1:30" ht="15.75" customHeight="1">
      <c r="A421" s="49"/>
      <c r="B421" s="48"/>
      <c r="C421" s="48"/>
      <c r="D421" s="48"/>
      <c r="E421" s="49"/>
      <c r="F421" s="48"/>
      <c r="G421" s="48"/>
      <c r="H421" s="48"/>
      <c r="I421" s="48"/>
      <c r="J421" s="49"/>
      <c r="K421" s="48"/>
      <c r="L421" s="48"/>
      <c r="M421" s="48"/>
      <c r="N421" s="45"/>
      <c r="O421" s="45"/>
      <c r="P421" s="45"/>
      <c r="Q421" s="48"/>
      <c r="R421" s="49"/>
      <c r="S421" s="45"/>
      <c r="T421" s="45"/>
      <c r="U421" s="45"/>
      <c r="V421" s="45"/>
      <c r="W421" s="47"/>
      <c r="X421" s="45"/>
      <c r="Y421" s="45"/>
      <c r="Z421" s="49"/>
      <c r="AA421" s="49"/>
      <c r="AB421" s="45"/>
      <c r="AC421" s="45"/>
      <c r="AD421" s="45"/>
    </row>
    <row r="422" spans="1:30" ht="15.75" customHeight="1">
      <c r="A422" s="49"/>
      <c r="B422" s="48"/>
      <c r="C422" s="45"/>
      <c r="D422" s="45"/>
      <c r="E422" s="49"/>
      <c r="F422" s="45"/>
      <c r="G422" s="48"/>
      <c r="H422" s="48"/>
      <c r="I422" s="48"/>
      <c r="J422" s="49"/>
      <c r="K422" s="48"/>
      <c r="L422" s="48"/>
      <c r="M422" s="48"/>
      <c r="N422" s="49"/>
      <c r="O422" s="45"/>
      <c r="P422" s="45"/>
      <c r="Q422" s="48"/>
      <c r="R422" s="45"/>
      <c r="S422" s="45"/>
      <c r="T422" s="45"/>
      <c r="U422" s="45"/>
      <c r="V422" s="45"/>
      <c r="W422" s="49"/>
      <c r="X422" s="45"/>
      <c r="Y422" s="45"/>
      <c r="Z422" s="45"/>
      <c r="AA422" s="45"/>
      <c r="AB422" s="45"/>
      <c r="AC422" s="45"/>
      <c r="AD422" s="45"/>
    </row>
    <row r="423" spans="1:30" ht="15.75" customHeight="1">
      <c r="A423" s="49"/>
      <c r="B423" s="48"/>
      <c r="C423" s="45"/>
      <c r="D423" s="45"/>
      <c r="E423" s="48"/>
      <c r="F423" s="45"/>
      <c r="G423" s="48"/>
      <c r="H423" s="48"/>
      <c r="I423" s="48"/>
      <c r="J423" s="45"/>
      <c r="K423" s="45"/>
      <c r="L423" s="45"/>
      <c r="M423" s="48"/>
      <c r="N423" s="49"/>
      <c r="O423" s="45"/>
      <c r="P423" s="45"/>
      <c r="Q423" s="48"/>
      <c r="R423" s="49"/>
      <c r="S423" s="45"/>
      <c r="T423" s="45"/>
      <c r="U423" s="45"/>
      <c r="V423" s="45"/>
      <c r="W423" s="49"/>
      <c r="X423" s="45"/>
      <c r="Y423" s="45"/>
      <c r="Z423" s="49"/>
      <c r="AA423" s="49"/>
      <c r="AB423" s="45"/>
      <c r="AC423" s="45"/>
      <c r="AD423" s="45"/>
    </row>
    <row r="424" spans="1:30" ht="15.75" customHeight="1">
      <c r="A424" s="49"/>
      <c r="B424" s="48"/>
      <c r="C424" s="45"/>
      <c r="D424" s="45"/>
      <c r="E424" s="49"/>
      <c r="F424" s="45"/>
      <c r="G424" s="48"/>
      <c r="H424" s="48"/>
      <c r="I424" s="48"/>
      <c r="J424" s="49"/>
      <c r="K424" s="48"/>
      <c r="L424" s="48"/>
      <c r="M424" s="48"/>
      <c r="N424" s="45"/>
      <c r="O424" s="45"/>
      <c r="P424" s="45"/>
      <c r="Q424" s="48"/>
      <c r="R424" s="49"/>
      <c r="S424" s="45"/>
      <c r="T424" s="45"/>
      <c r="U424" s="45"/>
      <c r="V424" s="45"/>
      <c r="W424" s="49"/>
      <c r="X424" s="45"/>
      <c r="Y424" s="45"/>
      <c r="Z424" s="49"/>
      <c r="AA424" s="49"/>
      <c r="AB424" s="45"/>
      <c r="AC424" s="45"/>
      <c r="AD424" s="45"/>
    </row>
    <row r="425" spans="1:30" ht="15.75" customHeight="1">
      <c r="A425" s="49"/>
      <c r="B425" s="48"/>
      <c r="C425" s="45"/>
      <c r="D425" s="45"/>
      <c r="E425" s="49"/>
      <c r="F425" s="45"/>
      <c r="G425" s="45"/>
      <c r="H425" s="48"/>
      <c r="I425" s="48"/>
      <c r="J425" s="49"/>
      <c r="K425" s="48"/>
      <c r="L425" s="48"/>
      <c r="M425" s="48"/>
      <c r="N425" s="49"/>
      <c r="O425" s="45"/>
      <c r="P425" s="45"/>
      <c r="Q425" s="48"/>
      <c r="R425" s="45"/>
      <c r="S425" s="45"/>
      <c r="T425" s="45"/>
      <c r="U425" s="45"/>
      <c r="V425" s="45"/>
      <c r="W425" s="49"/>
      <c r="X425" s="45"/>
      <c r="Y425" s="45"/>
      <c r="Z425" s="45"/>
      <c r="AA425" s="45"/>
      <c r="AB425" s="45"/>
      <c r="AC425" s="45"/>
      <c r="AD425" s="45"/>
    </row>
    <row r="426" spans="1:30" ht="15.75" customHeight="1">
      <c r="A426" s="49"/>
      <c r="B426" s="48"/>
      <c r="C426" s="45"/>
      <c r="D426" s="45"/>
      <c r="E426" s="49"/>
      <c r="F426" s="45"/>
      <c r="G426" s="45"/>
      <c r="H426" s="48"/>
      <c r="I426" s="48"/>
      <c r="J426" s="49"/>
      <c r="K426" s="48"/>
      <c r="L426" s="48"/>
      <c r="M426" s="48"/>
      <c r="N426" s="49"/>
      <c r="O426" s="45"/>
      <c r="P426" s="45"/>
      <c r="Q426" s="48"/>
      <c r="R426" s="49"/>
      <c r="S426" s="45"/>
      <c r="T426" s="45"/>
      <c r="U426" s="45"/>
      <c r="V426" s="45"/>
      <c r="W426" s="49"/>
      <c r="X426" s="45"/>
      <c r="Y426" s="45"/>
      <c r="Z426" s="49"/>
      <c r="AA426" s="49"/>
      <c r="AB426" s="45"/>
      <c r="AC426" s="45"/>
      <c r="AD426" s="45"/>
    </row>
    <row r="427" spans="1:30" ht="15.75" customHeight="1">
      <c r="A427" s="49"/>
      <c r="B427" s="48"/>
      <c r="C427" s="45"/>
      <c r="D427" s="45"/>
      <c r="E427" s="48"/>
      <c r="F427" s="45"/>
      <c r="G427" s="45"/>
      <c r="H427" s="48"/>
      <c r="I427" s="48"/>
      <c r="J427" s="49"/>
      <c r="K427" s="45"/>
      <c r="L427" s="45"/>
      <c r="M427" s="48"/>
      <c r="N427" s="49"/>
      <c r="O427" s="45"/>
      <c r="P427" s="45"/>
      <c r="Q427" s="48"/>
      <c r="R427" s="45"/>
      <c r="S427" s="45"/>
      <c r="T427" s="45"/>
      <c r="U427" s="45"/>
      <c r="V427" s="45"/>
      <c r="W427" s="49"/>
      <c r="X427" s="45"/>
      <c r="Y427" s="45"/>
      <c r="Z427" s="49"/>
      <c r="AA427" s="49"/>
      <c r="AB427" s="45"/>
      <c r="AC427" s="45"/>
      <c r="AD427" s="45"/>
    </row>
    <row r="428" spans="1:30" ht="15.75" customHeight="1">
      <c r="A428" s="49"/>
      <c r="B428" s="48"/>
      <c r="C428" s="45"/>
      <c r="D428" s="45"/>
      <c r="E428" s="48"/>
      <c r="F428" s="45"/>
      <c r="G428" s="45"/>
      <c r="H428" s="48"/>
      <c r="I428" s="48"/>
      <c r="J428" s="49"/>
      <c r="K428" s="45"/>
      <c r="L428" s="45"/>
      <c r="M428" s="48"/>
      <c r="N428" s="49"/>
      <c r="O428" s="45"/>
      <c r="P428" s="45"/>
      <c r="Q428" s="48"/>
      <c r="R428" s="49"/>
      <c r="S428" s="45"/>
      <c r="T428" s="45"/>
      <c r="U428" s="45"/>
      <c r="V428" s="45"/>
      <c r="W428" s="49"/>
      <c r="X428" s="45"/>
      <c r="Y428" s="45"/>
      <c r="Z428" s="49"/>
      <c r="AA428" s="49"/>
      <c r="AB428" s="45"/>
      <c r="AC428" s="45"/>
      <c r="AD428" s="45"/>
    </row>
    <row r="429" spans="1:30" ht="15.75" customHeight="1">
      <c r="A429" s="49"/>
      <c r="B429" s="48"/>
      <c r="C429" s="45"/>
      <c r="D429" s="45"/>
      <c r="E429" s="47"/>
      <c r="F429" s="45"/>
      <c r="G429" s="45"/>
      <c r="H429" s="48"/>
      <c r="I429" s="45"/>
      <c r="J429" s="45"/>
      <c r="K429" s="45"/>
      <c r="L429" s="45"/>
      <c r="M429" s="48"/>
      <c r="N429" s="45"/>
      <c r="O429" s="45"/>
      <c r="P429" s="45"/>
      <c r="Q429" s="48"/>
      <c r="R429" s="45"/>
      <c r="S429" s="45"/>
      <c r="T429" s="45"/>
      <c r="U429" s="45"/>
      <c r="V429" s="45"/>
      <c r="W429" s="49"/>
      <c r="X429" s="45"/>
      <c r="Y429" s="45"/>
      <c r="Z429" s="49"/>
      <c r="AA429" s="49"/>
      <c r="AB429" s="45"/>
      <c r="AC429" s="45"/>
      <c r="AD429" s="45"/>
    </row>
    <row r="430" spans="1:30" ht="15.75" customHeight="1">
      <c r="A430" s="49"/>
      <c r="B430" s="48"/>
      <c r="C430" s="48"/>
      <c r="D430" s="48"/>
      <c r="E430" s="49"/>
      <c r="F430" s="48"/>
      <c r="G430" s="48"/>
      <c r="H430" s="48"/>
      <c r="I430" s="45"/>
      <c r="J430" s="49"/>
      <c r="K430" s="45"/>
      <c r="L430" s="45"/>
      <c r="M430" s="48"/>
      <c r="N430" s="47"/>
      <c r="O430" s="45"/>
      <c r="P430" s="45"/>
      <c r="Q430" s="48"/>
      <c r="R430" s="49"/>
      <c r="S430" s="45"/>
      <c r="T430" s="45"/>
      <c r="U430" s="45"/>
      <c r="V430" s="45"/>
      <c r="W430" s="49"/>
      <c r="X430" s="45"/>
      <c r="Y430" s="45"/>
      <c r="Z430" s="45"/>
      <c r="AA430" s="45"/>
      <c r="AB430" s="45"/>
      <c r="AC430" s="45"/>
      <c r="AD430" s="45"/>
    </row>
    <row r="431" spans="1:30" ht="15.75" customHeight="1">
      <c r="A431" s="49"/>
      <c r="B431" s="48"/>
      <c r="C431" s="45"/>
      <c r="D431" s="45"/>
      <c r="E431" s="49"/>
      <c r="F431" s="45"/>
      <c r="G431" s="48"/>
      <c r="H431" s="48"/>
      <c r="I431" s="45"/>
      <c r="J431" s="49"/>
      <c r="K431" s="45"/>
      <c r="L431" s="45"/>
      <c r="M431" s="48"/>
      <c r="N431" s="49"/>
      <c r="O431" s="45"/>
      <c r="P431" s="45"/>
      <c r="Q431" s="48"/>
      <c r="R431" s="45"/>
      <c r="S431" s="45"/>
      <c r="T431" s="45"/>
      <c r="U431" s="45"/>
      <c r="V431" s="45"/>
      <c r="W431" s="49"/>
      <c r="X431" s="45"/>
      <c r="Y431" s="45"/>
      <c r="Z431" s="49"/>
      <c r="AA431" s="49"/>
      <c r="AB431" s="45"/>
      <c r="AC431" s="45"/>
      <c r="AD431" s="45"/>
    </row>
    <row r="432" spans="1:30" ht="15.75" customHeight="1">
      <c r="A432" s="49"/>
      <c r="B432" s="48"/>
      <c r="C432" s="45"/>
      <c r="D432" s="45"/>
      <c r="E432" s="49"/>
      <c r="F432" s="45"/>
      <c r="G432" s="48"/>
      <c r="H432" s="48"/>
      <c r="I432" s="45"/>
      <c r="J432" s="45"/>
      <c r="K432" s="45"/>
      <c r="L432" s="45"/>
      <c r="M432" s="48"/>
      <c r="N432" s="49"/>
      <c r="O432" s="45"/>
      <c r="P432" s="45"/>
      <c r="Q432" s="48"/>
      <c r="R432" s="49"/>
      <c r="S432" s="45"/>
      <c r="T432" s="45"/>
      <c r="U432" s="45"/>
      <c r="V432" s="45"/>
      <c r="W432" s="49"/>
      <c r="X432" s="45"/>
      <c r="Y432" s="45"/>
      <c r="Z432" s="49"/>
      <c r="AA432" s="49"/>
      <c r="AB432" s="45"/>
      <c r="AC432" s="45"/>
      <c r="AD432" s="45"/>
    </row>
    <row r="433" spans="1:30" ht="15.75" customHeight="1">
      <c r="A433" s="49"/>
      <c r="B433" s="48"/>
      <c r="C433" s="45"/>
      <c r="D433" s="45"/>
      <c r="E433" s="49"/>
      <c r="F433" s="45"/>
      <c r="G433" s="48"/>
      <c r="H433" s="48"/>
      <c r="I433" s="45"/>
      <c r="J433" s="49"/>
      <c r="K433" s="45"/>
      <c r="L433" s="45"/>
      <c r="M433" s="48"/>
      <c r="N433" s="49"/>
      <c r="O433" s="45"/>
      <c r="P433" s="45"/>
      <c r="Q433" s="48"/>
      <c r="R433" s="45"/>
      <c r="S433" s="45"/>
      <c r="T433" s="45"/>
      <c r="U433" s="45"/>
      <c r="V433" s="45"/>
      <c r="W433" s="49"/>
      <c r="X433" s="45"/>
      <c r="Y433" s="45"/>
      <c r="Z433" s="49"/>
      <c r="AA433" s="49"/>
      <c r="AB433" s="45"/>
      <c r="AC433" s="45"/>
      <c r="AD433" s="45"/>
    </row>
    <row r="434" spans="1:30" ht="15.75" customHeight="1">
      <c r="A434" s="45"/>
      <c r="B434" s="48"/>
      <c r="C434" s="45"/>
      <c r="D434" s="45"/>
      <c r="E434" s="49"/>
      <c r="F434" s="45"/>
      <c r="G434" s="48"/>
      <c r="H434" s="48"/>
      <c r="I434" s="45"/>
      <c r="J434" s="49"/>
      <c r="K434" s="45"/>
      <c r="L434" s="45"/>
      <c r="M434" s="48"/>
      <c r="N434" s="49"/>
      <c r="O434" s="45"/>
      <c r="P434" s="45"/>
      <c r="Q434" s="48"/>
      <c r="R434" s="49"/>
      <c r="S434" s="45"/>
      <c r="T434" s="45"/>
      <c r="U434" s="45"/>
      <c r="V434" s="45"/>
      <c r="W434" s="49"/>
      <c r="X434" s="45"/>
      <c r="Y434" s="45"/>
      <c r="Z434" s="49"/>
      <c r="AA434" s="49"/>
      <c r="AB434" s="45"/>
      <c r="AC434" s="45"/>
      <c r="AD434" s="45"/>
    </row>
    <row r="435" spans="1:30" ht="15.75" customHeight="1">
      <c r="A435" s="45"/>
      <c r="B435" s="48"/>
      <c r="C435" s="45"/>
      <c r="D435" s="45"/>
      <c r="E435" s="49"/>
      <c r="F435" s="45"/>
      <c r="G435" s="45"/>
      <c r="H435" s="48"/>
      <c r="I435" s="45"/>
      <c r="J435" s="45"/>
      <c r="K435" s="45"/>
      <c r="L435" s="45"/>
      <c r="M435" s="48"/>
      <c r="N435" s="49"/>
      <c r="O435" s="45"/>
      <c r="P435" s="45"/>
      <c r="Q435" s="48"/>
      <c r="R435" s="49"/>
      <c r="S435" s="45"/>
      <c r="T435" s="45"/>
      <c r="U435" s="45"/>
      <c r="V435" s="45"/>
      <c r="W435" s="49"/>
      <c r="X435" s="45"/>
      <c r="Y435" s="45"/>
      <c r="Z435" s="49"/>
      <c r="AA435" s="49"/>
      <c r="AB435" s="45"/>
      <c r="AC435" s="45"/>
      <c r="AD435" s="45"/>
    </row>
    <row r="436" spans="1:30" ht="15.75" customHeight="1">
      <c r="A436" s="49"/>
      <c r="B436" s="48"/>
      <c r="C436" s="45"/>
      <c r="D436" s="45"/>
      <c r="E436" s="49"/>
      <c r="F436" s="45"/>
      <c r="G436" s="48"/>
      <c r="H436" s="48"/>
      <c r="I436" s="45"/>
      <c r="J436" s="49"/>
      <c r="K436" s="45"/>
      <c r="L436" s="45"/>
      <c r="M436" s="48"/>
      <c r="N436" s="49"/>
      <c r="O436" s="45"/>
      <c r="P436" s="45"/>
      <c r="Q436" s="48"/>
      <c r="R436" s="49"/>
      <c r="S436" s="45"/>
      <c r="T436" s="45"/>
      <c r="U436" s="45"/>
      <c r="V436" s="45"/>
      <c r="W436" s="49"/>
      <c r="X436" s="45"/>
      <c r="Y436" s="45"/>
      <c r="Z436" s="49"/>
      <c r="AA436" s="49"/>
      <c r="AB436" s="45"/>
      <c r="AC436" s="45"/>
      <c r="AD436" s="45"/>
    </row>
    <row r="437" spans="1:30" ht="15.75" customHeight="1">
      <c r="A437" s="49"/>
      <c r="B437" s="48"/>
      <c r="C437" s="45"/>
      <c r="D437" s="45"/>
      <c r="E437" s="49"/>
      <c r="F437" s="45"/>
      <c r="G437" s="48"/>
      <c r="H437" s="48"/>
      <c r="I437" s="45"/>
      <c r="J437" s="49"/>
      <c r="K437" s="45"/>
      <c r="L437" s="45"/>
      <c r="M437" s="48"/>
      <c r="N437" s="49"/>
      <c r="O437" s="45"/>
      <c r="P437" s="45"/>
      <c r="Q437" s="48"/>
      <c r="R437" s="49"/>
      <c r="S437" s="45"/>
      <c r="T437" s="45"/>
      <c r="U437" s="45"/>
      <c r="V437" s="45"/>
      <c r="W437" s="49"/>
      <c r="X437" s="45"/>
      <c r="Y437" s="45"/>
      <c r="Z437" s="49"/>
      <c r="AA437" s="49"/>
      <c r="AB437" s="45"/>
      <c r="AC437" s="45"/>
      <c r="AD437" s="45"/>
    </row>
    <row r="438" spans="1:30" ht="15.75" customHeight="1">
      <c r="A438" s="45"/>
      <c r="B438" s="48"/>
      <c r="C438" s="48"/>
      <c r="D438" s="48"/>
      <c r="E438" s="49"/>
      <c r="F438" s="48"/>
      <c r="G438" s="48"/>
      <c r="H438" s="48"/>
      <c r="I438" s="45"/>
      <c r="J438" s="45"/>
      <c r="K438" s="45"/>
      <c r="L438" s="45"/>
      <c r="M438" s="48"/>
      <c r="N438" s="49"/>
      <c r="O438" s="45"/>
      <c r="P438" s="45"/>
      <c r="Q438" s="48"/>
      <c r="R438" s="49"/>
      <c r="S438" s="45"/>
      <c r="T438" s="45"/>
      <c r="U438" s="45"/>
      <c r="V438" s="45"/>
      <c r="W438" s="49"/>
      <c r="X438" s="45"/>
      <c r="Y438" s="45"/>
      <c r="Z438" s="45"/>
      <c r="AA438" s="45"/>
      <c r="AB438" s="45"/>
      <c r="AC438" s="45"/>
      <c r="AD438" s="45"/>
    </row>
    <row r="439" spans="1:30" ht="15.75" customHeight="1">
      <c r="A439" s="49"/>
      <c r="B439" s="48"/>
      <c r="C439" s="45"/>
      <c r="D439" s="45"/>
      <c r="E439" s="49"/>
      <c r="F439" s="45"/>
      <c r="G439" s="45"/>
      <c r="H439" s="48"/>
      <c r="I439" s="45"/>
      <c r="J439" s="49"/>
      <c r="K439" s="45"/>
      <c r="L439" s="45"/>
      <c r="M439" s="48"/>
      <c r="N439" s="49"/>
      <c r="O439" s="45"/>
      <c r="P439" s="45"/>
      <c r="Q439" s="48"/>
      <c r="R439" s="49"/>
      <c r="S439" s="45"/>
      <c r="T439" s="45"/>
      <c r="U439" s="45"/>
      <c r="V439" s="45"/>
      <c r="W439" s="49"/>
      <c r="X439" s="45"/>
      <c r="Y439" s="45"/>
      <c r="Z439" s="49"/>
      <c r="AA439" s="49"/>
      <c r="AB439" s="45"/>
      <c r="AC439" s="45"/>
      <c r="AD439" s="45"/>
    </row>
    <row r="440" spans="1:30" ht="15.75" customHeight="1">
      <c r="A440" s="49"/>
      <c r="B440" s="48"/>
      <c r="C440" s="45"/>
      <c r="D440" s="45"/>
      <c r="E440" s="49"/>
      <c r="F440" s="45"/>
      <c r="G440" s="45"/>
      <c r="H440" s="48"/>
      <c r="I440" s="45"/>
      <c r="J440" s="49"/>
      <c r="K440" s="45"/>
      <c r="L440" s="45"/>
      <c r="M440" s="48"/>
      <c r="N440" s="49"/>
      <c r="O440" s="45"/>
      <c r="P440" s="45"/>
      <c r="Q440" s="48"/>
      <c r="R440" s="49"/>
      <c r="S440" s="45"/>
      <c r="T440" s="45"/>
      <c r="U440" s="45"/>
      <c r="V440" s="45"/>
      <c r="W440" s="49"/>
      <c r="X440" s="45"/>
      <c r="Y440" s="45"/>
      <c r="Z440" s="49"/>
      <c r="AA440" s="49"/>
      <c r="AB440" s="45"/>
      <c r="AC440" s="45"/>
      <c r="AD440" s="45"/>
    </row>
    <row r="441" spans="1:30" ht="15.75" customHeight="1">
      <c r="A441" s="49"/>
      <c r="B441" s="48"/>
      <c r="C441" s="45"/>
      <c r="D441" s="45"/>
      <c r="E441" s="49"/>
      <c r="F441" s="45"/>
      <c r="G441" s="45"/>
      <c r="H441" s="48"/>
      <c r="I441" s="45"/>
      <c r="J441" s="45"/>
      <c r="K441" s="45"/>
      <c r="L441" s="45"/>
      <c r="M441" s="48"/>
      <c r="N441" s="49"/>
      <c r="O441" s="45"/>
      <c r="P441" s="45"/>
      <c r="Q441" s="48"/>
      <c r="R441" s="49"/>
      <c r="S441" s="45"/>
      <c r="T441" s="45"/>
      <c r="U441" s="45"/>
      <c r="V441" s="45"/>
      <c r="W441" s="49"/>
      <c r="X441" s="45"/>
      <c r="Y441" s="45"/>
      <c r="Z441" s="49"/>
      <c r="AA441" s="49"/>
      <c r="AB441" s="45"/>
      <c r="AC441" s="45"/>
      <c r="AD441" s="45"/>
    </row>
    <row r="442" spans="1:30" ht="15.75" customHeight="1">
      <c r="A442" s="49"/>
      <c r="B442" s="48"/>
      <c r="C442" s="48"/>
      <c r="D442" s="48"/>
      <c r="E442" s="49"/>
      <c r="F442" s="48"/>
      <c r="G442" s="48"/>
      <c r="H442" s="48"/>
      <c r="I442" s="45"/>
      <c r="J442" s="49"/>
      <c r="K442" s="45"/>
      <c r="L442" s="45"/>
      <c r="M442" s="48"/>
      <c r="N442" s="45"/>
      <c r="O442" s="45"/>
      <c r="P442" s="45"/>
      <c r="Q442" s="48"/>
      <c r="R442" s="45"/>
      <c r="S442" s="45"/>
      <c r="T442" s="45"/>
      <c r="U442" s="45"/>
      <c r="V442" s="45"/>
      <c r="W442" s="49"/>
      <c r="X442" s="45"/>
      <c r="Y442" s="45"/>
      <c r="Z442" s="49"/>
      <c r="AA442" s="49"/>
      <c r="AB442" s="45"/>
      <c r="AC442" s="45"/>
      <c r="AD442" s="45"/>
    </row>
    <row r="443" spans="1:30" ht="15.75" customHeight="1">
      <c r="A443" s="49"/>
      <c r="B443" s="48"/>
      <c r="C443" s="45"/>
      <c r="D443" s="45"/>
      <c r="E443" s="45"/>
      <c r="F443" s="45"/>
      <c r="G443" s="48"/>
      <c r="H443" s="48"/>
      <c r="I443" s="45"/>
      <c r="J443" s="49"/>
      <c r="K443" s="45"/>
      <c r="L443" s="45"/>
      <c r="M443" s="48"/>
      <c r="N443" s="45"/>
      <c r="O443" s="45"/>
      <c r="P443" s="45"/>
      <c r="Q443" s="48"/>
      <c r="R443" s="49"/>
      <c r="S443" s="45"/>
      <c r="T443" s="45"/>
      <c r="U443" s="45"/>
      <c r="V443" s="45"/>
      <c r="W443" s="49"/>
      <c r="X443" s="45"/>
      <c r="Y443" s="45"/>
      <c r="Z443" s="45"/>
      <c r="AA443" s="45"/>
      <c r="AB443" s="45"/>
      <c r="AC443" s="45"/>
      <c r="AD443" s="45"/>
    </row>
    <row r="444" spans="1:30" ht="15.75" customHeight="1">
      <c r="A444" s="49"/>
      <c r="B444" s="48"/>
      <c r="C444" s="45"/>
      <c r="D444" s="45"/>
      <c r="E444" s="45"/>
      <c r="F444" s="45"/>
      <c r="G444" s="48"/>
      <c r="H444" s="48"/>
      <c r="I444" s="45"/>
      <c r="J444" s="49"/>
      <c r="K444" s="45"/>
      <c r="L444" s="45"/>
      <c r="M444" s="48"/>
      <c r="N444" s="49"/>
      <c r="O444" s="45"/>
      <c r="P444" s="45"/>
      <c r="Q444" s="48"/>
      <c r="R444" s="45"/>
      <c r="S444" s="45"/>
      <c r="T444" s="45"/>
      <c r="U444" s="45"/>
      <c r="V444" s="45"/>
      <c r="W444" s="49"/>
      <c r="X444" s="45"/>
      <c r="Y444" s="45"/>
      <c r="Z444" s="49"/>
      <c r="AA444" s="49"/>
      <c r="AB444" s="45"/>
      <c r="AC444" s="45"/>
      <c r="AD444" s="45"/>
    </row>
    <row r="445" spans="1:30" ht="15.75" customHeight="1">
      <c r="A445" s="49"/>
      <c r="B445" s="48"/>
      <c r="C445" s="45"/>
      <c r="D445" s="45"/>
      <c r="E445" s="49"/>
      <c r="F445" s="45"/>
      <c r="G445" s="48"/>
      <c r="H445" s="48"/>
      <c r="I445" s="45"/>
      <c r="J445" s="49"/>
      <c r="K445" s="45"/>
      <c r="L445" s="45"/>
      <c r="M445" s="48"/>
      <c r="N445" s="49"/>
      <c r="O445" s="45"/>
      <c r="P445" s="45"/>
      <c r="Q445" s="48"/>
      <c r="R445" s="49"/>
      <c r="S445" s="45"/>
      <c r="T445" s="45"/>
      <c r="U445" s="45"/>
      <c r="V445" s="45"/>
      <c r="W445" s="49"/>
      <c r="X445" s="45"/>
      <c r="Y445" s="45"/>
      <c r="Z445" s="49"/>
      <c r="AA445" s="49"/>
      <c r="AB445" s="45"/>
      <c r="AC445" s="45"/>
      <c r="AD445" s="45"/>
    </row>
    <row r="446" spans="1:30" ht="15.75" customHeight="1">
      <c r="A446" s="49"/>
      <c r="B446" s="48"/>
      <c r="C446" s="48"/>
      <c r="D446" s="48"/>
      <c r="E446" s="49"/>
      <c r="F446" s="48"/>
      <c r="G446" s="48"/>
      <c r="H446" s="48"/>
      <c r="I446" s="45"/>
      <c r="J446" s="49"/>
      <c r="K446" s="45"/>
      <c r="L446" s="45"/>
      <c r="M446" s="48"/>
      <c r="N446" s="49"/>
      <c r="O446" s="45"/>
      <c r="P446" s="45"/>
      <c r="Q446" s="48"/>
      <c r="R446" s="45"/>
      <c r="S446" s="45"/>
      <c r="T446" s="45"/>
      <c r="U446" s="45"/>
      <c r="V446" s="45"/>
      <c r="W446" s="49"/>
      <c r="X446" s="45"/>
      <c r="Y446" s="45"/>
      <c r="Z446" s="45"/>
      <c r="AA446" s="45"/>
      <c r="AB446" s="45"/>
      <c r="AC446" s="45"/>
      <c r="AD446" s="45"/>
    </row>
    <row r="447" spans="1:30" ht="15.75" customHeight="1">
      <c r="A447" s="45"/>
      <c r="B447" s="48"/>
      <c r="C447" s="48"/>
      <c r="D447" s="48"/>
      <c r="E447" s="45"/>
      <c r="F447" s="48"/>
      <c r="G447" s="48"/>
      <c r="H447" s="48"/>
      <c r="I447" s="45"/>
      <c r="J447" s="49"/>
      <c r="K447" s="45"/>
      <c r="L447" s="45"/>
      <c r="M447" s="48"/>
      <c r="N447" s="49"/>
      <c r="O447" s="45"/>
      <c r="P447" s="45"/>
      <c r="Q447" s="48"/>
      <c r="R447" s="49"/>
      <c r="S447" s="45"/>
      <c r="T447" s="45"/>
      <c r="U447" s="45"/>
      <c r="V447" s="45"/>
      <c r="W447" s="45"/>
      <c r="X447" s="45"/>
      <c r="Y447" s="45"/>
      <c r="Z447" s="49"/>
      <c r="AA447" s="49"/>
      <c r="AB447" s="45"/>
      <c r="AC447" s="45"/>
      <c r="AD447" s="45"/>
    </row>
    <row r="448" spans="1:30" ht="15.75" customHeight="1">
      <c r="A448" s="49"/>
      <c r="B448" s="48"/>
      <c r="C448" s="48"/>
      <c r="D448" s="48"/>
      <c r="E448" s="49"/>
      <c r="F448" s="48"/>
      <c r="G448" s="48"/>
      <c r="H448" s="48"/>
      <c r="I448" s="45"/>
      <c r="J448" s="45"/>
      <c r="K448" s="45"/>
      <c r="L448" s="45"/>
      <c r="M448" s="48"/>
      <c r="N448" s="49"/>
      <c r="O448" s="45"/>
      <c r="P448" s="45"/>
      <c r="Q448" s="48"/>
      <c r="R448" s="49"/>
      <c r="S448" s="45"/>
      <c r="T448" s="45"/>
      <c r="U448" s="45"/>
      <c r="V448" s="45"/>
      <c r="W448" s="49"/>
      <c r="X448" s="45"/>
      <c r="Y448" s="45"/>
      <c r="Z448" s="49"/>
      <c r="AA448" s="49"/>
      <c r="AB448" s="45"/>
      <c r="AC448" s="45"/>
      <c r="AD448" s="45"/>
    </row>
    <row r="449" spans="1:30" ht="15.75" customHeight="1">
      <c r="A449" s="49"/>
      <c r="B449" s="48"/>
      <c r="C449" s="48"/>
      <c r="D449" s="48"/>
      <c r="E449" s="49"/>
      <c r="F449" s="48"/>
      <c r="G449" s="48"/>
      <c r="H449" s="48"/>
      <c r="I449" s="45"/>
      <c r="J449" s="49"/>
      <c r="K449" s="45"/>
      <c r="L449" s="45"/>
      <c r="M449" s="48"/>
      <c r="N449" s="49"/>
      <c r="O449" s="45"/>
      <c r="P449" s="45"/>
      <c r="Q449" s="48"/>
      <c r="R449" s="49"/>
      <c r="S449" s="45"/>
      <c r="T449" s="45"/>
      <c r="U449" s="45"/>
      <c r="V449" s="45"/>
      <c r="W449" s="49"/>
      <c r="X449" s="45"/>
      <c r="Y449" s="45"/>
      <c r="Z449" s="49"/>
      <c r="AA449" s="49"/>
      <c r="AB449" s="45"/>
      <c r="AC449" s="45"/>
      <c r="AD449" s="45"/>
    </row>
    <row r="450" spans="1:30" ht="15.75" customHeight="1">
      <c r="A450" s="49"/>
      <c r="B450" s="48"/>
      <c r="C450" s="48"/>
      <c r="D450" s="48"/>
      <c r="E450" s="49"/>
      <c r="F450" s="48"/>
      <c r="G450" s="48"/>
      <c r="H450" s="48"/>
      <c r="I450" s="45"/>
      <c r="J450" s="49"/>
      <c r="K450" s="45"/>
      <c r="L450" s="45"/>
      <c r="M450" s="48"/>
      <c r="N450" s="49"/>
      <c r="O450" s="45"/>
      <c r="P450" s="45"/>
      <c r="Q450" s="48"/>
      <c r="R450" s="49"/>
      <c r="S450" s="45"/>
      <c r="T450" s="45"/>
      <c r="U450" s="45"/>
      <c r="V450" s="45"/>
      <c r="W450" s="49"/>
      <c r="X450" s="45"/>
      <c r="Y450" s="45"/>
      <c r="Z450" s="45"/>
      <c r="AA450" s="45"/>
      <c r="AB450" s="45"/>
      <c r="AC450" s="45"/>
      <c r="AD450" s="45"/>
    </row>
    <row r="451" spans="1:30" ht="15.75" customHeight="1">
      <c r="A451" s="49"/>
      <c r="B451" s="48"/>
      <c r="C451" s="48"/>
      <c r="D451" s="48"/>
      <c r="E451" s="45"/>
      <c r="F451" s="48"/>
      <c r="G451" s="48"/>
      <c r="H451" s="48"/>
      <c r="I451" s="45"/>
      <c r="J451" s="49"/>
      <c r="K451" s="45"/>
      <c r="L451" s="45"/>
      <c r="M451" s="48"/>
      <c r="N451" s="49"/>
      <c r="O451" s="45"/>
      <c r="P451" s="45"/>
      <c r="Q451" s="48"/>
      <c r="R451" s="49"/>
      <c r="S451" s="45"/>
      <c r="T451" s="45"/>
      <c r="U451" s="45"/>
      <c r="V451" s="45"/>
      <c r="W451" s="49"/>
      <c r="X451" s="45"/>
      <c r="Y451" s="45"/>
      <c r="Z451" s="49"/>
      <c r="AA451" s="49"/>
      <c r="AB451" s="45"/>
      <c r="AC451" s="45"/>
      <c r="AD451" s="45"/>
    </row>
    <row r="452" spans="1:30" ht="15.75" customHeight="1">
      <c r="A452" s="49"/>
      <c r="B452" s="48"/>
      <c r="C452" s="48"/>
      <c r="D452" s="48"/>
      <c r="E452" s="49"/>
      <c r="F452" s="48"/>
      <c r="G452" s="48"/>
      <c r="H452" s="48"/>
      <c r="I452" s="45"/>
      <c r="J452" s="45"/>
      <c r="K452" s="45"/>
      <c r="L452" s="45"/>
      <c r="M452" s="48"/>
      <c r="N452" s="49"/>
      <c r="O452" s="45"/>
      <c r="P452" s="45"/>
      <c r="Q452" s="48"/>
      <c r="R452" s="49"/>
      <c r="S452" s="45"/>
      <c r="T452" s="45"/>
      <c r="U452" s="45"/>
      <c r="V452" s="45"/>
      <c r="W452" s="45"/>
      <c r="X452" s="45"/>
      <c r="Y452" s="45"/>
      <c r="Z452" s="45"/>
      <c r="AA452" s="45"/>
      <c r="AB452" s="45"/>
      <c r="AC452" s="45"/>
      <c r="AD452" s="45"/>
    </row>
    <row r="453" spans="1:30" ht="15.75" customHeight="1">
      <c r="A453" s="45"/>
      <c r="B453" s="48"/>
      <c r="C453" s="48"/>
      <c r="D453" s="48"/>
      <c r="E453" s="49"/>
      <c r="F453" s="48"/>
      <c r="G453" s="48"/>
      <c r="H453" s="48"/>
      <c r="I453" s="45"/>
      <c r="J453" s="49"/>
      <c r="K453" s="45"/>
      <c r="L453" s="45"/>
      <c r="M453" s="48"/>
      <c r="N453" s="49"/>
      <c r="O453" s="45"/>
      <c r="P453" s="45"/>
      <c r="Q453" s="48"/>
      <c r="R453" s="49"/>
      <c r="S453" s="45"/>
      <c r="T453" s="45"/>
      <c r="U453" s="45"/>
      <c r="V453" s="45"/>
      <c r="W453" s="49"/>
      <c r="X453" s="45"/>
      <c r="Y453" s="45"/>
      <c r="Z453" s="49"/>
      <c r="AA453" s="49"/>
      <c r="AB453" s="45"/>
      <c r="AC453" s="45"/>
      <c r="AD453" s="45"/>
    </row>
    <row r="454" spans="1:30" ht="15.75" customHeight="1">
      <c r="A454" s="49"/>
      <c r="B454" s="48"/>
      <c r="C454" s="48"/>
      <c r="D454" s="48"/>
      <c r="E454" s="49"/>
      <c r="F454" s="48"/>
      <c r="G454" s="48"/>
      <c r="H454" s="48"/>
      <c r="I454" s="45"/>
      <c r="J454" s="49"/>
      <c r="K454" s="45"/>
      <c r="L454" s="45"/>
      <c r="M454" s="48"/>
      <c r="N454" s="45"/>
      <c r="O454" s="45"/>
      <c r="P454" s="45"/>
      <c r="Q454" s="48"/>
      <c r="R454" s="45"/>
      <c r="S454" s="45"/>
      <c r="T454" s="45"/>
      <c r="U454" s="45"/>
      <c r="V454" s="45"/>
      <c r="W454" s="49"/>
      <c r="X454" s="45"/>
      <c r="Y454" s="45"/>
      <c r="Z454" s="49"/>
      <c r="AA454" s="49"/>
      <c r="AB454" s="45"/>
      <c r="AC454" s="45"/>
      <c r="AD454" s="45"/>
    </row>
    <row r="455" spans="1:30" ht="15.75" customHeight="1">
      <c r="A455" s="49"/>
      <c r="B455" s="48"/>
      <c r="C455" s="48"/>
      <c r="D455" s="48"/>
      <c r="E455" s="49"/>
      <c r="F455" s="48"/>
      <c r="G455" s="48"/>
      <c r="H455" s="48"/>
      <c r="I455" s="45"/>
      <c r="J455" s="49"/>
      <c r="K455" s="45"/>
      <c r="L455" s="45"/>
      <c r="M455" s="48"/>
      <c r="N455" s="49"/>
      <c r="O455" s="45"/>
      <c r="P455" s="45"/>
      <c r="Q455" s="48"/>
      <c r="R455" s="49"/>
      <c r="S455" s="45"/>
      <c r="T455" s="45"/>
      <c r="U455" s="45"/>
      <c r="V455" s="45"/>
      <c r="W455" s="49"/>
      <c r="X455" s="45"/>
      <c r="Y455" s="45"/>
      <c r="Z455" s="45"/>
      <c r="AA455" s="45"/>
      <c r="AB455" s="45"/>
      <c r="AC455" s="45"/>
      <c r="AD455" s="45"/>
    </row>
    <row r="456" spans="1:30" ht="15.75" customHeight="1">
      <c r="A456" s="45"/>
      <c r="B456" s="48"/>
      <c r="C456" s="48"/>
      <c r="D456" s="48"/>
      <c r="E456" s="45"/>
      <c r="F456" s="48"/>
      <c r="G456" s="48"/>
      <c r="H456" s="48"/>
      <c r="I456" s="45"/>
      <c r="J456" s="45"/>
      <c r="K456" s="45"/>
      <c r="L456" s="45"/>
      <c r="M456" s="48"/>
      <c r="N456" s="49"/>
      <c r="O456" s="45"/>
      <c r="P456" s="45"/>
      <c r="Q456" s="48"/>
      <c r="R456" s="49"/>
      <c r="S456" s="45"/>
      <c r="T456" s="45"/>
      <c r="U456" s="45"/>
      <c r="V456" s="45"/>
      <c r="W456" s="45"/>
      <c r="X456" s="45"/>
      <c r="Y456" s="45"/>
      <c r="Z456" s="49"/>
      <c r="AA456" s="49"/>
      <c r="AB456" s="45"/>
      <c r="AC456" s="45"/>
      <c r="AD456" s="45"/>
    </row>
    <row r="457" spans="1:30" ht="15.75" customHeight="1">
      <c r="A457" s="49"/>
      <c r="B457" s="48"/>
      <c r="C457" s="48"/>
      <c r="D457" s="48"/>
      <c r="E457" s="49"/>
      <c r="F457" s="48"/>
      <c r="G457" s="48"/>
      <c r="H457" s="48"/>
      <c r="I457" s="45"/>
      <c r="J457" s="49"/>
      <c r="K457" s="45"/>
      <c r="L457" s="45"/>
      <c r="M457" s="48"/>
      <c r="N457" s="49"/>
      <c r="O457" s="45"/>
      <c r="P457" s="45"/>
      <c r="Q457" s="48"/>
      <c r="R457" s="45"/>
      <c r="S457" s="45"/>
      <c r="T457" s="45"/>
      <c r="U457" s="45"/>
      <c r="V457" s="45"/>
      <c r="W457" s="49"/>
      <c r="X457" s="45"/>
      <c r="Y457" s="45"/>
      <c r="Z457" s="49"/>
      <c r="AA457" s="49"/>
      <c r="AB457" s="45"/>
      <c r="AC457" s="45"/>
      <c r="AD457" s="45"/>
    </row>
    <row r="458" spans="1:30" ht="15.75" customHeight="1">
      <c r="A458" s="49"/>
      <c r="B458" s="48"/>
      <c r="C458" s="48"/>
      <c r="D458" s="48"/>
      <c r="E458" s="49"/>
      <c r="F458" s="48"/>
      <c r="G458" s="48"/>
      <c r="H458" s="48"/>
      <c r="I458" s="45"/>
      <c r="J458" s="49"/>
      <c r="K458" s="45"/>
      <c r="L458" s="45"/>
      <c r="M458" s="48"/>
      <c r="N458" s="49"/>
      <c r="O458" s="45"/>
      <c r="P458" s="45"/>
      <c r="Q458" s="48"/>
      <c r="R458" s="45"/>
      <c r="S458" s="45"/>
      <c r="T458" s="45"/>
      <c r="U458" s="45"/>
      <c r="V458" s="45"/>
      <c r="W458" s="49"/>
      <c r="X458" s="45"/>
      <c r="Y458" s="45"/>
      <c r="Z458" s="45"/>
      <c r="AA458" s="45"/>
      <c r="AB458" s="45"/>
      <c r="AC458" s="45"/>
      <c r="AD458" s="45"/>
    </row>
    <row r="459" spans="1:30" ht="15.75" customHeight="1">
      <c r="A459" s="45"/>
      <c r="B459" s="48"/>
      <c r="C459" s="48"/>
      <c r="D459" s="48"/>
      <c r="E459" s="49"/>
      <c r="F459" s="48"/>
      <c r="G459" s="48"/>
      <c r="H459" s="48"/>
      <c r="I459" s="45"/>
      <c r="J459" s="49"/>
      <c r="K459" s="45"/>
      <c r="L459" s="45"/>
      <c r="M459" s="48"/>
      <c r="N459" s="49"/>
      <c r="O459" s="45"/>
      <c r="P459" s="45"/>
      <c r="Q459" s="48"/>
      <c r="R459" s="45"/>
      <c r="S459" s="45"/>
      <c r="T459" s="45"/>
      <c r="U459" s="45"/>
      <c r="V459" s="45"/>
      <c r="W459" s="49"/>
      <c r="X459" s="45"/>
      <c r="Y459" s="45"/>
      <c r="Z459" s="49"/>
      <c r="AA459" s="49"/>
      <c r="AB459" s="45"/>
      <c r="AC459" s="45"/>
      <c r="AD459" s="45"/>
    </row>
    <row r="460" spans="1:30" ht="15.75" customHeight="1">
      <c r="A460" s="49"/>
      <c r="B460" s="48"/>
      <c r="C460" s="48"/>
      <c r="D460" s="48"/>
      <c r="E460" s="49"/>
      <c r="F460" s="48"/>
      <c r="G460" s="48"/>
      <c r="H460" s="48"/>
      <c r="I460" s="45"/>
      <c r="J460" s="49"/>
      <c r="K460" s="45"/>
      <c r="L460" s="45"/>
      <c r="M460" s="48"/>
      <c r="N460" s="49"/>
      <c r="O460" s="45"/>
      <c r="P460" s="45"/>
      <c r="Q460" s="48"/>
      <c r="R460" s="47"/>
      <c r="S460" s="45"/>
      <c r="T460" s="45"/>
      <c r="U460" s="45"/>
      <c r="V460" s="45"/>
      <c r="W460" s="49"/>
      <c r="X460" s="45"/>
      <c r="Y460" s="45"/>
      <c r="Z460" s="47"/>
      <c r="AA460" s="47"/>
      <c r="AB460" s="45"/>
      <c r="AC460" s="45"/>
      <c r="AD460" s="45"/>
    </row>
    <row r="461" spans="1:30" ht="15.75" customHeight="1">
      <c r="A461" s="49"/>
      <c r="B461" s="48"/>
      <c r="C461" s="48"/>
      <c r="D461" s="48"/>
      <c r="E461" s="49"/>
      <c r="F461" s="48"/>
      <c r="G461" s="48"/>
      <c r="H461" s="48"/>
      <c r="I461" s="45"/>
      <c r="J461" s="45"/>
      <c r="K461" s="45"/>
      <c r="L461" s="45"/>
      <c r="M461" s="48"/>
      <c r="N461" s="45"/>
      <c r="O461" s="45"/>
      <c r="P461" s="45"/>
      <c r="Q461" s="48"/>
      <c r="R461" s="49"/>
      <c r="S461" s="45"/>
      <c r="T461" s="45"/>
      <c r="U461" s="45"/>
      <c r="V461" s="45"/>
      <c r="W461" s="49"/>
      <c r="X461" s="45"/>
      <c r="Y461" s="45"/>
      <c r="Z461" s="49"/>
      <c r="AA461" s="49"/>
      <c r="AB461" s="45"/>
      <c r="AC461" s="45"/>
      <c r="AD461" s="45"/>
    </row>
    <row r="462" spans="1:30" ht="15.75" customHeight="1">
      <c r="A462" s="49"/>
      <c r="B462" s="48"/>
      <c r="C462" s="48"/>
      <c r="D462" s="48"/>
      <c r="E462" s="49"/>
      <c r="F462" s="48"/>
      <c r="G462" s="48"/>
      <c r="H462" s="48"/>
      <c r="I462" s="45"/>
      <c r="J462" s="49"/>
      <c r="K462" s="45"/>
      <c r="L462" s="45"/>
      <c r="M462" s="48"/>
      <c r="N462" s="49"/>
      <c r="O462" s="45"/>
      <c r="P462" s="45"/>
      <c r="Q462" s="48"/>
      <c r="R462" s="49"/>
      <c r="S462" s="45"/>
      <c r="T462" s="45"/>
      <c r="U462" s="45"/>
      <c r="V462" s="45"/>
      <c r="W462" s="49"/>
      <c r="X462" s="45"/>
      <c r="Y462" s="45"/>
      <c r="Z462" s="49"/>
      <c r="AA462" s="49"/>
      <c r="AB462" s="45"/>
      <c r="AC462" s="45"/>
      <c r="AD462" s="45"/>
    </row>
    <row r="463" spans="1:30" ht="15.75" customHeight="1">
      <c r="A463" s="49"/>
      <c r="B463" s="48"/>
      <c r="C463" s="48"/>
      <c r="D463" s="48"/>
      <c r="E463" s="49"/>
      <c r="F463" s="48"/>
      <c r="G463" s="48"/>
      <c r="H463" s="48"/>
      <c r="I463" s="45"/>
      <c r="J463" s="49"/>
      <c r="K463" s="45"/>
      <c r="L463" s="45"/>
      <c r="M463" s="48"/>
      <c r="N463" s="49"/>
      <c r="O463" s="45"/>
      <c r="P463" s="45"/>
      <c r="Q463" s="48"/>
      <c r="R463" s="49"/>
      <c r="S463" s="45"/>
      <c r="T463" s="45"/>
      <c r="U463" s="45"/>
      <c r="V463" s="45"/>
      <c r="W463" s="45"/>
      <c r="X463" s="45"/>
      <c r="Y463" s="45"/>
      <c r="Z463" s="49"/>
      <c r="AA463" s="49"/>
      <c r="AB463" s="45"/>
      <c r="AC463" s="45"/>
      <c r="AD463" s="45"/>
    </row>
    <row r="464" spans="1:30" ht="15.75" customHeight="1">
      <c r="A464" s="45"/>
      <c r="B464" s="48"/>
      <c r="C464" s="48"/>
      <c r="D464" s="48"/>
      <c r="E464" s="49"/>
      <c r="F464" s="48"/>
      <c r="G464" s="48"/>
      <c r="H464" s="48"/>
      <c r="I464" s="45"/>
      <c r="J464" s="45"/>
      <c r="K464" s="45"/>
      <c r="L464" s="45"/>
      <c r="M464" s="48"/>
      <c r="N464" s="45"/>
      <c r="O464" s="45"/>
      <c r="P464" s="45"/>
      <c r="Q464" s="48"/>
      <c r="R464" s="49"/>
      <c r="S464" s="45"/>
      <c r="T464" s="45"/>
      <c r="U464" s="45"/>
      <c r="V464" s="45"/>
      <c r="W464" s="49"/>
      <c r="X464" s="45"/>
      <c r="Y464" s="45"/>
      <c r="Z464" s="49"/>
      <c r="AA464" s="49"/>
      <c r="AB464" s="45"/>
      <c r="AC464" s="45"/>
      <c r="AD464" s="45"/>
    </row>
    <row r="465" spans="1:30" ht="15.75" customHeight="1">
      <c r="A465" s="49"/>
      <c r="B465" s="48"/>
      <c r="C465" s="48"/>
      <c r="D465" s="48"/>
      <c r="E465" s="49"/>
      <c r="F465" s="48"/>
      <c r="G465" s="48"/>
      <c r="H465" s="48"/>
      <c r="I465" s="45"/>
      <c r="J465" s="49"/>
      <c r="K465" s="45"/>
      <c r="L465" s="45"/>
      <c r="M465" s="48"/>
      <c r="N465" s="49"/>
      <c r="O465" s="45"/>
      <c r="P465" s="45"/>
      <c r="Q465" s="48"/>
      <c r="R465" s="49"/>
      <c r="S465" s="45"/>
      <c r="T465" s="45"/>
      <c r="U465" s="45"/>
      <c r="V465" s="45"/>
      <c r="W465" s="49"/>
      <c r="X465" s="45"/>
      <c r="Y465" s="45"/>
      <c r="Z465" s="49"/>
      <c r="AA465" s="49"/>
      <c r="AB465" s="45"/>
      <c r="AC465" s="45"/>
      <c r="AD465" s="45"/>
    </row>
    <row r="466" spans="1:30" ht="15.75" customHeight="1">
      <c r="A466" s="49"/>
      <c r="B466" s="48"/>
      <c r="C466" s="48"/>
      <c r="D466" s="48"/>
      <c r="E466" s="49"/>
      <c r="F466" s="48"/>
      <c r="G466" s="48"/>
      <c r="H466" s="48"/>
      <c r="I466" s="45"/>
      <c r="J466" s="49"/>
      <c r="K466" s="45"/>
      <c r="L466" s="45"/>
      <c r="M466" s="48"/>
      <c r="N466" s="49"/>
      <c r="O466" s="45"/>
      <c r="P466" s="45"/>
      <c r="Q466" s="48"/>
      <c r="R466" s="49"/>
      <c r="S466" s="45"/>
      <c r="T466" s="45"/>
      <c r="U466" s="45"/>
      <c r="V466" s="45"/>
      <c r="W466" s="49"/>
      <c r="X466" s="45"/>
      <c r="Y466" s="45"/>
      <c r="Z466" s="49"/>
      <c r="AA466" s="49"/>
      <c r="AB466" s="45"/>
      <c r="AC466" s="45"/>
      <c r="AD466" s="45"/>
    </row>
    <row r="467" spans="1:30" ht="15.75" customHeight="1">
      <c r="A467" s="49"/>
      <c r="B467" s="48"/>
      <c r="C467" s="48"/>
      <c r="D467" s="48"/>
      <c r="E467" s="49"/>
      <c r="F467" s="48"/>
      <c r="G467" s="48"/>
      <c r="H467" s="48"/>
      <c r="I467" s="45"/>
      <c r="J467" s="45"/>
      <c r="K467" s="45"/>
      <c r="L467" s="45"/>
      <c r="M467" s="48"/>
      <c r="N467" s="49"/>
      <c r="O467" s="45"/>
      <c r="P467" s="45"/>
      <c r="Q467" s="48"/>
      <c r="R467" s="49"/>
      <c r="S467" s="45"/>
      <c r="T467" s="45"/>
      <c r="U467" s="45"/>
      <c r="V467" s="45"/>
      <c r="W467" s="49"/>
      <c r="X467" s="45"/>
      <c r="Y467" s="45"/>
      <c r="Z467" s="49"/>
      <c r="AA467" s="49"/>
      <c r="AB467" s="45"/>
      <c r="AC467" s="45"/>
      <c r="AD467" s="45"/>
    </row>
    <row r="468" spans="1:30" ht="15.75" customHeight="1">
      <c r="A468" s="49"/>
      <c r="B468" s="48"/>
      <c r="C468" s="48"/>
      <c r="D468" s="48"/>
      <c r="E468" s="49"/>
      <c r="F468" s="48"/>
      <c r="G468" s="48"/>
      <c r="H468" s="48"/>
      <c r="I468" s="45"/>
      <c r="J468" s="49"/>
      <c r="K468" s="45"/>
      <c r="L468" s="45"/>
      <c r="M468" s="48"/>
      <c r="N468" s="49"/>
      <c r="O468" s="45"/>
      <c r="P468" s="45"/>
      <c r="Q468" s="48"/>
      <c r="R468" s="49"/>
      <c r="S468" s="45"/>
      <c r="T468" s="45"/>
      <c r="U468" s="45"/>
      <c r="V468" s="45"/>
      <c r="W468" s="45"/>
      <c r="X468" s="45"/>
      <c r="Y468" s="45"/>
      <c r="Z468" s="49"/>
      <c r="AA468" s="49"/>
      <c r="AB468" s="45"/>
      <c r="AC468" s="45"/>
      <c r="AD468" s="45"/>
    </row>
    <row r="469" spans="1:30" ht="15.75" customHeight="1">
      <c r="A469" s="49"/>
      <c r="B469" s="48"/>
      <c r="C469" s="48"/>
      <c r="D469" s="48"/>
      <c r="E469" s="49"/>
      <c r="F469" s="48"/>
      <c r="G469" s="48"/>
      <c r="H469" s="48"/>
      <c r="I469" s="45"/>
      <c r="J469" s="49"/>
      <c r="K469" s="45"/>
      <c r="L469" s="45"/>
      <c r="M469" s="48"/>
      <c r="N469" s="49"/>
      <c r="O469" s="45"/>
      <c r="P469" s="45"/>
      <c r="Q469" s="48"/>
      <c r="R469" s="49"/>
      <c r="S469" s="45"/>
      <c r="T469" s="45"/>
      <c r="U469" s="45"/>
      <c r="V469" s="45"/>
      <c r="W469" s="49"/>
      <c r="X469" s="45"/>
      <c r="Y469" s="45"/>
      <c r="Z469" s="49"/>
      <c r="AA469" s="49"/>
      <c r="AB469" s="45"/>
      <c r="AC469" s="45"/>
      <c r="AD469" s="45"/>
    </row>
    <row r="470" spans="1:30" ht="15.75" customHeight="1">
      <c r="A470" s="45"/>
      <c r="B470" s="48"/>
      <c r="C470" s="48"/>
      <c r="D470" s="48"/>
      <c r="E470" s="49"/>
      <c r="F470" s="48"/>
      <c r="G470" s="48"/>
      <c r="H470" s="48"/>
      <c r="I470" s="45"/>
      <c r="J470" s="45"/>
      <c r="K470" s="45"/>
      <c r="L470" s="45"/>
      <c r="M470" s="48"/>
      <c r="N470" s="49"/>
      <c r="O470" s="45"/>
      <c r="P470" s="45"/>
      <c r="Q470" s="48"/>
      <c r="R470" s="45"/>
      <c r="S470" s="45"/>
      <c r="T470" s="45"/>
      <c r="U470" s="45"/>
      <c r="V470" s="45"/>
      <c r="W470" s="49"/>
      <c r="X470" s="45"/>
      <c r="Y470" s="45"/>
      <c r="Z470" s="45"/>
      <c r="AA470" s="45"/>
      <c r="AB470" s="45"/>
      <c r="AC470" s="45"/>
      <c r="AD470" s="45"/>
    </row>
    <row r="471" spans="1:30" ht="15.75" customHeight="1">
      <c r="A471" s="49"/>
      <c r="B471" s="48"/>
      <c r="C471" s="48"/>
      <c r="D471" s="48"/>
      <c r="E471" s="45"/>
      <c r="F471" s="48"/>
      <c r="G471" s="48"/>
      <c r="H471" s="48"/>
      <c r="I471" s="45"/>
      <c r="J471" s="49"/>
      <c r="K471" s="45"/>
      <c r="L471" s="45"/>
      <c r="M471" s="48"/>
      <c r="N471" s="49"/>
      <c r="O471" s="45"/>
      <c r="P471" s="45"/>
      <c r="Q471" s="48"/>
      <c r="R471" s="45"/>
      <c r="S471" s="45"/>
      <c r="T471" s="45"/>
      <c r="U471" s="45"/>
      <c r="V471" s="45"/>
      <c r="W471" s="49"/>
      <c r="X471" s="45"/>
      <c r="Y471" s="45"/>
      <c r="Z471" s="49"/>
      <c r="AA471" s="49"/>
      <c r="AB471" s="45"/>
      <c r="AC471" s="45"/>
      <c r="AD471" s="45"/>
    </row>
    <row r="472" spans="1:30" ht="15.75" customHeight="1">
      <c r="A472" s="49"/>
      <c r="B472" s="48"/>
      <c r="C472" s="48"/>
      <c r="D472" s="48"/>
      <c r="E472" s="49"/>
      <c r="F472" s="48"/>
      <c r="G472" s="48"/>
      <c r="H472" s="48"/>
      <c r="I472" s="45"/>
      <c r="J472" s="49"/>
      <c r="K472" s="45"/>
      <c r="L472" s="45"/>
      <c r="M472" s="48"/>
      <c r="N472" s="49"/>
      <c r="O472" s="45"/>
      <c r="P472" s="45"/>
      <c r="Q472" s="48"/>
      <c r="R472" s="49"/>
      <c r="S472" s="45"/>
      <c r="T472" s="45"/>
      <c r="U472" s="45"/>
      <c r="V472" s="45"/>
      <c r="W472" s="49"/>
      <c r="X472" s="45"/>
      <c r="Y472" s="45"/>
      <c r="Z472" s="49"/>
      <c r="AA472" s="49"/>
      <c r="AB472" s="45"/>
      <c r="AC472" s="45"/>
      <c r="AD472" s="45"/>
    </row>
    <row r="473" spans="1:30" ht="15.75" customHeight="1">
      <c r="A473" s="45"/>
      <c r="B473" s="48"/>
      <c r="C473" s="48"/>
      <c r="D473" s="48"/>
      <c r="E473" s="49"/>
      <c r="F473" s="48"/>
      <c r="G473" s="48"/>
      <c r="H473" s="48"/>
      <c r="I473" s="45"/>
      <c r="J473" s="49"/>
      <c r="K473" s="45"/>
      <c r="L473" s="45"/>
      <c r="M473" s="48"/>
      <c r="N473" s="49"/>
      <c r="O473" s="45"/>
      <c r="P473" s="45"/>
      <c r="Q473" s="48"/>
      <c r="R473" s="49"/>
      <c r="S473" s="45"/>
      <c r="T473" s="45"/>
      <c r="U473" s="45"/>
      <c r="V473" s="45"/>
      <c r="W473" s="49"/>
      <c r="X473" s="45"/>
      <c r="Y473" s="45"/>
      <c r="Z473" s="49"/>
      <c r="AA473" s="49"/>
      <c r="AB473" s="45"/>
      <c r="AC473" s="45"/>
      <c r="AD473" s="45"/>
    </row>
    <row r="474" spans="1:30" ht="15.75" customHeight="1">
      <c r="A474" s="49"/>
      <c r="B474" s="48"/>
      <c r="C474" s="48"/>
      <c r="D474" s="48"/>
      <c r="E474" s="49"/>
      <c r="F474" s="48"/>
      <c r="G474" s="48"/>
      <c r="H474" s="48"/>
      <c r="I474" s="45"/>
      <c r="J474" s="49"/>
      <c r="K474" s="45"/>
      <c r="L474" s="45"/>
      <c r="M474" s="48"/>
      <c r="N474" s="45"/>
      <c r="O474" s="45"/>
      <c r="P474" s="45"/>
      <c r="Q474" s="48"/>
      <c r="R474" s="45"/>
      <c r="S474" s="45"/>
      <c r="T474" s="45"/>
      <c r="U474" s="45"/>
      <c r="V474" s="45"/>
      <c r="W474" s="45"/>
      <c r="X474" s="45"/>
      <c r="Y474" s="45"/>
      <c r="Z474" s="45"/>
      <c r="AA474" s="45"/>
      <c r="AB474" s="45"/>
      <c r="AC474" s="45"/>
      <c r="AD474" s="45"/>
    </row>
    <row r="475" spans="1:30" ht="15.75" customHeight="1">
      <c r="A475" s="49"/>
      <c r="B475" s="48"/>
      <c r="C475" s="48"/>
      <c r="D475" s="48"/>
      <c r="E475" s="45"/>
      <c r="F475" s="48"/>
      <c r="G475" s="48"/>
      <c r="H475" s="48"/>
      <c r="I475" s="45"/>
      <c r="J475" s="49"/>
      <c r="K475" s="45"/>
      <c r="L475" s="45"/>
      <c r="M475" s="48"/>
      <c r="N475" s="49"/>
      <c r="O475" s="45"/>
      <c r="P475" s="45"/>
      <c r="Q475" s="48"/>
      <c r="R475" s="49"/>
      <c r="S475" s="45"/>
      <c r="T475" s="45"/>
      <c r="U475" s="45"/>
      <c r="V475" s="45"/>
      <c r="W475" s="49"/>
      <c r="X475" s="45"/>
      <c r="Y475" s="45"/>
      <c r="Z475" s="49"/>
      <c r="AA475" s="49"/>
      <c r="AB475" s="45"/>
      <c r="AC475" s="45"/>
      <c r="AD475" s="45"/>
    </row>
    <row r="476" spans="1:30" ht="15.75" customHeight="1">
      <c r="A476" s="45"/>
      <c r="B476" s="48"/>
      <c r="C476" s="48"/>
      <c r="D476" s="48"/>
      <c r="E476" s="49"/>
      <c r="F476" s="48"/>
      <c r="G476" s="48"/>
      <c r="H476" s="48"/>
      <c r="I476" s="45"/>
      <c r="J476" s="49"/>
      <c r="K476" s="45"/>
      <c r="L476" s="45"/>
      <c r="M476" s="48"/>
      <c r="N476" s="49"/>
      <c r="O476" s="45"/>
      <c r="P476" s="45"/>
      <c r="Q476" s="48"/>
      <c r="R476" s="45"/>
      <c r="S476" s="45"/>
      <c r="T476" s="45"/>
      <c r="U476" s="45"/>
      <c r="V476" s="45"/>
      <c r="W476" s="49"/>
      <c r="X476" s="45"/>
      <c r="Y476" s="45"/>
      <c r="Z476" s="49"/>
      <c r="AA476" s="49"/>
      <c r="AB476" s="45"/>
      <c r="AC476" s="45"/>
      <c r="AD476" s="45"/>
    </row>
    <row r="477" spans="1:30" ht="15.75" customHeight="1">
      <c r="A477" s="49"/>
      <c r="B477" s="48"/>
      <c r="C477" s="48"/>
      <c r="D477" s="48"/>
      <c r="E477" s="49"/>
      <c r="F477" s="48"/>
      <c r="G477" s="48"/>
      <c r="H477" s="48"/>
      <c r="I477" s="45"/>
      <c r="J477" s="45"/>
      <c r="K477" s="45"/>
      <c r="L477" s="45"/>
      <c r="M477" s="48"/>
      <c r="N477" s="49"/>
      <c r="O477" s="45"/>
      <c r="P477" s="45"/>
      <c r="Q477" s="48"/>
      <c r="R477" s="49"/>
      <c r="S477" s="45"/>
      <c r="T477" s="45"/>
      <c r="U477" s="45"/>
      <c r="V477" s="45"/>
      <c r="W477" s="49"/>
      <c r="X477" s="45"/>
      <c r="Y477" s="45"/>
      <c r="Z477" s="45"/>
      <c r="AA477" s="45"/>
      <c r="AB477" s="45"/>
      <c r="AC477" s="45"/>
      <c r="AD477" s="45"/>
    </row>
    <row r="478" spans="1:30" ht="15.75" customHeight="1">
      <c r="A478" s="49"/>
      <c r="B478" s="48"/>
      <c r="C478" s="48"/>
      <c r="D478" s="48"/>
      <c r="E478" s="49"/>
      <c r="F478" s="48"/>
      <c r="G478" s="48"/>
      <c r="H478" s="48"/>
      <c r="I478" s="45"/>
      <c r="J478" s="49"/>
      <c r="K478" s="45"/>
      <c r="L478" s="45"/>
      <c r="M478" s="48"/>
      <c r="N478" s="45"/>
      <c r="O478" s="45"/>
      <c r="P478" s="45"/>
      <c r="Q478" s="48"/>
      <c r="R478" s="49"/>
      <c r="S478" s="45"/>
      <c r="T478" s="45"/>
      <c r="U478" s="45"/>
      <c r="V478" s="45"/>
      <c r="W478" s="49"/>
      <c r="X478" s="45"/>
      <c r="Y478" s="45"/>
      <c r="Z478" s="49"/>
      <c r="AA478" s="49"/>
      <c r="AB478" s="45"/>
      <c r="AC478" s="45"/>
      <c r="AD478" s="45"/>
    </row>
    <row r="479" spans="1:30" ht="15.75" customHeight="1">
      <c r="A479" s="49"/>
      <c r="B479" s="48"/>
      <c r="C479" s="48"/>
      <c r="D479" s="48"/>
      <c r="E479" s="45"/>
      <c r="F479" s="48"/>
      <c r="G479" s="48"/>
      <c r="H479" s="48"/>
      <c r="I479" s="45"/>
      <c r="J479" s="49"/>
      <c r="K479" s="45"/>
      <c r="L479" s="45"/>
      <c r="M479" s="48"/>
      <c r="N479" s="49"/>
      <c r="O479" s="45"/>
      <c r="P479" s="45"/>
      <c r="Q479" s="48"/>
      <c r="R479" s="45"/>
      <c r="S479" s="45"/>
      <c r="T479" s="45"/>
      <c r="U479" s="45"/>
      <c r="V479" s="45"/>
      <c r="W479" s="49"/>
      <c r="X479" s="45"/>
      <c r="Y479" s="45"/>
      <c r="Z479" s="49"/>
      <c r="AA479" s="49"/>
      <c r="AB479" s="45"/>
      <c r="AC479" s="45"/>
      <c r="AD479" s="45"/>
    </row>
    <row r="480" spans="1:30" ht="15.75" customHeight="1">
      <c r="A480" s="49"/>
      <c r="B480" s="48"/>
      <c r="C480" s="48"/>
      <c r="D480" s="48"/>
      <c r="E480" s="49"/>
      <c r="F480" s="48"/>
      <c r="G480" s="48"/>
      <c r="H480" s="48"/>
      <c r="I480" s="45"/>
      <c r="J480" s="45"/>
      <c r="K480" s="45"/>
      <c r="L480" s="45"/>
      <c r="M480" s="48"/>
      <c r="N480" s="49"/>
      <c r="O480" s="45"/>
      <c r="P480" s="45"/>
      <c r="Q480" s="48"/>
      <c r="R480" s="49"/>
      <c r="S480" s="45"/>
      <c r="T480" s="45"/>
      <c r="U480" s="45"/>
      <c r="V480" s="45"/>
      <c r="W480" s="45"/>
      <c r="X480" s="45"/>
      <c r="Y480" s="45"/>
      <c r="Z480" s="49"/>
      <c r="AA480" s="49"/>
      <c r="AB480" s="45"/>
      <c r="AC480" s="45"/>
      <c r="AD480" s="45"/>
    </row>
    <row r="481" spans="1:30" ht="15.75" customHeight="1">
      <c r="A481" s="45"/>
      <c r="B481" s="48"/>
      <c r="C481" s="48"/>
      <c r="D481" s="48"/>
      <c r="E481" s="49"/>
      <c r="F481" s="48"/>
      <c r="G481" s="48"/>
      <c r="H481" s="48"/>
      <c r="I481" s="45"/>
      <c r="J481" s="49"/>
      <c r="K481" s="45"/>
      <c r="L481" s="45"/>
      <c r="M481" s="48"/>
      <c r="N481" s="49"/>
      <c r="O481" s="45"/>
      <c r="P481" s="45"/>
      <c r="Q481" s="48"/>
      <c r="R481" s="49"/>
      <c r="S481" s="45"/>
      <c r="T481" s="45"/>
      <c r="U481" s="45"/>
      <c r="V481" s="45"/>
      <c r="W481" s="49"/>
      <c r="X481" s="45"/>
      <c r="Y481" s="45"/>
      <c r="Z481" s="49"/>
      <c r="AA481" s="49"/>
      <c r="AB481" s="45"/>
      <c r="AC481" s="45"/>
      <c r="AD481" s="45"/>
    </row>
    <row r="482" spans="1:30" ht="15.75" customHeight="1">
      <c r="A482" s="49"/>
      <c r="B482" s="48"/>
      <c r="C482" s="48"/>
      <c r="D482" s="48"/>
      <c r="E482" s="49"/>
      <c r="F482" s="48"/>
      <c r="G482" s="48"/>
      <c r="H482" s="48"/>
      <c r="I482" s="45"/>
      <c r="J482" s="49"/>
      <c r="K482" s="45"/>
      <c r="L482" s="45"/>
      <c r="M482" s="48"/>
      <c r="N482" s="49"/>
      <c r="O482" s="45"/>
      <c r="P482" s="45"/>
      <c r="Q482" s="48"/>
      <c r="R482" s="45"/>
      <c r="S482" s="45"/>
      <c r="T482" s="45"/>
      <c r="U482" s="45"/>
      <c r="V482" s="45"/>
      <c r="W482" s="49"/>
      <c r="X482" s="45"/>
      <c r="Y482" s="45"/>
      <c r="Z482" s="49"/>
      <c r="AA482" s="49"/>
      <c r="AB482" s="45"/>
      <c r="AC482" s="45"/>
      <c r="AD482" s="45"/>
    </row>
    <row r="483" spans="1:30" ht="15.75" customHeight="1">
      <c r="A483" s="49"/>
      <c r="B483" s="48"/>
      <c r="C483" s="48"/>
      <c r="D483" s="48"/>
      <c r="E483" s="49"/>
      <c r="F483" s="48"/>
      <c r="G483" s="48"/>
      <c r="H483" s="48"/>
      <c r="I483" s="45"/>
      <c r="J483" s="45"/>
      <c r="K483" s="45"/>
      <c r="L483" s="45"/>
      <c r="M483" s="48"/>
      <c r="N483" s="45"/>
      <c r="O483" s="45"/>
      <c r="P483" s="45"/>
      <c r="Q483" s="48"/>
      <c r="R483" s="49"/>
      <c r="S483" s="45"/>
      <c r="T483" s="45"/>
      <c r="U483" s="45"/>
      <c r="V483" s="45"/>
      <c r="W483" s="49"/>
      <c r="X483" s="45"/>
      <c r="Y483" s="45"/>
      <c r="Z483" s="49"/>
      <c r="AA483" s="49"/>
      <c r="AB483" s="45"/>
      <c r="AC483" s="45"/>
      <c r="AD483" s="45"/>
    </row>
    <row r="484" spans="1:30" ht="15.75" customHeight="1">
      <c r="A484" s="49"/>
      <c r="B484" s="48"/>
      <c r="C484" s="48"/>
      <c r="D484" s="48"/>
      <c r="E484" s="45"/>
      <c r="F484" s="48"/>
      <c r="G484" s="48"/>
      <c r="H484" s="48"/>
      <c r="I484" s="45"/>
      <c r="J484" s="49"/>
      <c r="K484" s="45"/>
      <c r="L484" s="45"/>
      <c r="M484" s="48"/>
      <c r="N484" s="49"/>
      <c r="O484" s="45"/>
      <c r="P484" s="45"/>
      <c r="Q484" s="48"/>
      <c r="R484" s="45"/>
      <c r="S484" s="45"/>
      <c r="T484" s="45"/>
      <c r="U484" s="45"/>
      <c r="V484" s="45"/>
      <c r="W484" s="49"/>
      <c r="X484" s="45"/>
      <c r="Y484" s="45"/>
      <c r="Z484" s="49"/>
      <c r="AA484" s="49"/>
      <c r="AB484" s="45"/>
      <c r="AC484" s="45"/>
      <c r="AD484" s="45"/>
    </row>
    <row r="485" spans="1:30" ht="15.75" customHeight="1">
      <c r="A485" s="49"/>
      <c r="B485" s="48"/>
      <c r="C485" s="48"/>
      <c r="D485" s="48"/>
      <c r="E485" s="49"/>
      <c r="F485" s="48"/>
      <c r="G485" s="48"/>
      <c r="H485" s="48"/>
      <c r="I485" s="45"/>
      <c r="J485" s="49"/>
      <c r="K485" s="45"/>
      <c r="L485" s="45"/>
      <c r="M485" s="48"/>
      <c r="N485" s="49"/>
      <c r="O485" s="45"/>
      <c r="P485" s="45"/>
      <c r="Q485" s="48"/>
      <c r="R485" s="49"/>
      <c r="S485" s="45"/>
      <c r="T485" s="45"/>
      <c r="U485" s="45"/>
      <c r="V485" s="45"/>
      <c r="W485" s="49"/>
      <c r="X485" s="45"/>
      <c r="Y485" s="45"/>
      <c r="Z485" s="49"/>
      <c r="AA485" s="49"/>
      <c r="AB485" s="45"/>
      <c r="AC485" s="45"/>
      <c r="AD485" s="45"/>
    </row>
    <row r="486" spans="1:30" ht="15.75" customHeight="1">
      <c r="A486" s="49"/>
      <c r="B486" s="48"/>
      <c r="C486" s="48"/>
      <c r="D486" s="48"/>
      <c r="E486" s="49"/>
      <c r="F486" s="48"/>
      <c r="G486" s="48"/>
      <c r="H486" s="48"/>
      <c r="I486" s="45"/>
      <c r="J486" s="45"/>
      <c r="K486" s="45"/>
      <c r="L486" s="45"/>
      <c r="M486" s="48"/>
      <c r="N486" s="45"/>
      <c r="O486" s="45"/>
      <c r="P486" s="45"/>
      <c r="Q486" s="48"/>
      <c r="R486" s="49"/>
      <c r="S486" s="45"/>
      <c r="T486" s="45"/>
      <c r="U486" s="45"/>
      <c r="V486" s="45"/>
      <c r="W486" s="49"/>
      <c r="X486" s="45"/>
      <c r="Y486" s="45"/>
      <c r="Z486" s="49"/>
      <c r="AA486" s="49"/>
      <c r="AB486" s="45"/>
      <c r="AC486" s="45"/>
      <c r="AD486" s="45"/>
    </row>
    <row r="487" spans="1:30" ht="15.75" customHeight="1">
      <c r="A487" s="45"/>
      <c r="B487" s="48"/>
      <c r="C487" s="48"/>
      <c r="D487" s="48"/>
      <c r="E487" s="49"/>
      <c r="F487" s="48"/>
      <c r="G487" s="48"/>
      <c r="H487" s="48"/>
      <c r="I487" s="45"/>
      <c r="J487" s="47"/>
      <c r="K487" s="45"/>
      <c r="L487" s="45"/>
      <c r="M487" s="48"/>
      <c r="N487" s="49"/>
      <c r="O487" s="45"/>
      <c r="P487" s="45"/>
      <c r="Q487" s="48"/>
      <c r="R487" s="45"/>
      <c r="S487" s="45"/>
      <c r="T487" s="45"/>
      <c r="U487" s="45"/>
      <c r="V487" s="45"/>
      <c r="W487" s="49"/>
      <c r="X487" s="45"/>
      <c r="Y487" s="45"/>
      <c r="Z487" s="49"/>
      <c r="AA487" s="49"/>
      <c r="AB487" s="45"/>
      <c r="AC487" s="45"/>
      <c r="AD487" s="45"/>
    </row>
    <row r="488" spans="1:30" ht="15.75" customHeight="1">
      <c r="A488" s="49"/>
      <c r="B488" s="48"/>
      <c r="C488" s="48"/>
      <c r="D488" s="48"/>
      <c r="E488" s="49"/>
      <c r="F488" s="48"/>
      <c r="G488" s="48"/>
      <c r="H488" s="48"/>
      <c r="I488" s="45"/>
      <c r="J488" s="49"/>
      <c r="K488" s="45"/>
      <c r="L488" s="45"/>
      <c r="M488" s="48"/>
      <c r="N488" s="49"/>
      <c r="O488" s="45"/>
      <c r="P488" s="45"/>
      <c r="Q488" s="48"/>
      <c r="R488" s="49"/>
      <c r="S488" s="45"/>
      <c r="T488" s="45"/>
      <c r="U488" s="45"/>
      <c r="V488" s="45"/>
      <c r="W488" s="49"/>
      <c r="X488" s="45"/>
      <c r="Y488" s="45"/>
      <c r="Z488" s="45"/>
      <c r="AA488" s="45"/>
      <c r="AB488" s="45"/>
      <c r="AC488" s="45"/>
      <c r="AD488" s="45"/>
    </row>
    <row r="489" spans="1:30" ht="15.75" customHeight="1">
      <c r="A489" s="49"/>
      <c r="B489" s="48"/>
      <c r="C489" s="48"/>
      <c r="D489" s="48"/>
      <c r="E489" s="45"/>
      <c r="F489" s="48"/>
      <c r="G489" s="48"/>
      <c r="H489" s="48"/>
      <c r="I489" s="45"/>
      <c r="J489" s="49"/>
      <c r="K489" s="45"/>
      <c r="L489" s="45"/>
      <c r="M489" s="48"/>
      <c r="N489" s="49"/>
      <c r="O489" s="45"/>
      <c r="P489" s="45"/>
      <c r="Q489" s="48"/>
      <c r="R489" s="45"/>
      <c r="S489" s="45"/>
      <c r="T489" s="45"/>
      <c r="U489" s="45"/>
      <c r="V489" s="45"/>
      <c r="W489" s="49"/>
      <c r="X489" s="45"/>
      <c r="Y489" s="45"/>
      <c r="Z489" s="49"/>
      <c r="AA489" s="49"/>
      <c r="AB489" s="45"/>
      <c r="AC489" s="45"/>
      <c r="AD489" s="45"/>
    </row>
    <row r="490" spans="1:30" ht="15.75" customHeight="1">
      <c r="A490" s="49"/>
      <c r="B490" s="48"/>
      <c r="C490" s="48"/>
      <c r="D490" s="48"/>
      <c r="E490" s="49"/>
      <c r="F490" s="48"/>
      <c r="G490" s="48"/>
      <c r="H490" s="48"/>
      <c r="I490" s="45"/>
      <c r="J490" s="49"/>
      <c r="K490" s="45"/>
      <c r="L490" s="45"/>
      <c r="M490" s="48"/>
      <c r="N490" s="45"/>
      <c r="O490" s="45"/>
      <c r="P490" s="45"/>
      <c r="Q490" s="48"/>
      <c r="R490" s="49"/>
      <c r="S490" s="45"/>
      <c r="T490" s="45"/>
      <c r="U490" s="45"/>
      <c r="V490" s="45"/>
      <c r="W490" s="45"/>
      <c r="X490" s="45"/>
      <c r="Y490" s="45"/>
      <c r="Z490" s="49"/>
      <c r="AA490" s="49"/>
      <c r="AB490" s="45"/>
      <c r="AC490" s="45"/>
      <c r="AD490" s="45"/>
    </row>
    <row r="491" spans="1:30" ht="15.75" customHeight="1">
      <c r="A491" s="45"/>
      <c r="B491" s="48"/>
      <c r="C491" s="48"/>
      <c r="D491" s="48"/>
      <c r="E491" s="49"/>
      <c r="F491" s="48"/>
      <c r="G491" s="48"/>
      <c r="H491" s="48"/>
      <c r="I491" s="45"/>
      <c r="J491" s="49"/>
      <c r="K491" s="45"/>
      <c r="L491" s="45"/>
      <c r="M491" s="48"/>
      <c r="N491" s="49"/>
      <c r="O491" s="45"/>
      <c r="P491" s="45"/>
      <c r="Q491" s="48"/>
      <c r="R491" s="49"/>
      <c r="S491" s="45"/>
      <c r="T491" s="45"/>
      <c r="U491" s="45"/>
      <c r="V491" s="45"/>
      <c r="W491" s="49"/>
      <c r="X491" s="45"/>
      <c r="Y491" s="45"/>
      <c r="Z491" s="49"/>
      <c r="AA491" s="49"/>
      <c r="AB491" s="45"/>
      <c r="AC491" s="45"/>
      <c r="AD491" s="45"/>
    </row>
    <row r="492" spans="1:30" ht="15.75" customHeight="1">
      <c r="A492" s="47"/>
      <c r="B492" s="48"/>
      <c r="C492" s="48"/>
      <c r="D492" s="48"/>
      <c r="E492" s="49"/>
      <c r="F492" s="48"/>
      <c r="G492" s="48"/>
      <c r="H492" s="48"/>
      <c r="I492" s="45"/>
      <c r="J492" s="49"/>
      <c r="K492" s="45"/>
      <c r="L492" s="45"/>
      <c r="M492" s="48"/>
      <c r="N492" s="49"/>
      <c r="O492" s="45"/>
      <c r="P492" s="45"/>
      <c r="Q492" s="48"/>
      <c r="R492" s="49"/>
      <c r="S492" s="45"/>
      <c r="T492" s="45"/>
      <c r="U492" s="45"/>
      <c r="V492" s="45"/>
      <c r="W492" s="49"/>
      <c r="X492" s="45"/>
      <c r="Y492" s="45"/>
      <c r="Z492" s="49"/>
      <c r="AA492" s="49"/>
      <c r="AB492" s="45"/>
      <c r="AC492" s="45"/>
      <c r="AD492" s="45"/>
    </row>
    <row r="493" spans="1:30" ht="15.75" customHeight="1">
      <c r="A493" s="49"/>
      <c r="B493" s="48"/>
      <c r="C493" s="48"/>
      <c r="D493" s="48"/>
      <c r="E493" s="49"/>
      <c r="F493" s="48"/>
      <c r="G493" s="48"/>
      <c r="H493" s="48"/>
      <c r="I493" s="45"/>
      <c r="J493" s="49"/>
      <c r="K493" s="45"/>
      <c r="L493" s="45"/>
      <c r="M493" s="48"/>
      <c r="N493" s="49"/>
      <c r="O493" s="45"/>
      <c r="P493" s="45"/>
      <c r="Q493" s="48"/>
      <c r="R493" s="45"/>
      <c r="S493" s="45"/>
      <c r="T493" s="45"/>
      <c r="U493" s="45"/>
      <c r="V493" s="45"/>
      <c r="W493" s="49"/>
      <c r="X493" s="45"/>
      <c r="Y493" s="45"/>
      <c r="Z493" s="49"/>
      <c r="AA493" s="49"/>
      <c r="AB493" s="45"/>
      <c r="AC493" s="45"/>
      <c r="AD493" s="45"/>
    </row>
    <row r="494" spans="1:30" ht="15.75" customHeight="1">
      <c r="A494" s="49"/>
      <c r="B494" s="45"/>
      <c r="C494" s="48"/>
      <c r="D494" s="48"/>
      <c r="E494" s="45"/>
      <c r="F494" s="48"/>
      <c r="G494" s="48"/>
      <c r="H494" s="48"/>
      <c r="I494" s="45"/>
      <c r="J494" s="49"/>
      <c r="K494" s="45"/>
      <c r="L494" s="45"/>
      <c r="M494" s="48"/>
      <c r="N494" s="49"/>
      <c r="O494" s="45"/>
      <c r="P494" s="45"/>
      <c r="Q494" s="48"/>
      <c r="R494" s="49"/>
      <c r="S494" s="45"/>
      <c r="T494" s="45"/>
      <c r="U494" s="45"/>
      <c r="V494" s="45"/>
      <c r="W494" s="49"/>
      <c r="X494" s="45"/>
      <c r="Y494" s="45"/>
      <c r="Z494" s="49"/>
      <c r="AA494" s="49"/>
      <c r="AB494" s="45"/>
      <c r="AC494" s="45"/>
      <c r="AD494" s="45"/>
    </row>
    <row r="495" spans="1:30" ht="15.75" customHeight="1">
      <c r="A495" s="49"/>
      <c r="B495" s="48"/>
      <c r="C495" s="48"/>
      <c r="D495" s="48"/>
      <c r="E495" s="49"/>
      <c r="F495" s="48"/>
      <c r="G495" s="48"/>
      <c r="H495" s="48"/>
      <c r="I495" s="45"/>
      <c r="J495" s="49"/>
      <c r="K495" s="45"/>
      <c r="L495" s="45"/>
      <c r="M495" s="48"/>
      <c r="N495" s="49"/>
      <c r="O495" s="45"/>
      <c r="P495" s="45"/>
      <c r="Q495" s="48"/>
      <c r="R495" s="45"/>
      <c r="S495" s="45"/>
      <c r="T495" s="45"/>
      <c r="U495" s="45"/>
      <c r="V495" s="45"/>
      <c r="W495" s="49"/>
      <c r="X495" s="45"/>
      <c r="Y495" s="45"/>
      <c r="Z495" s="49"/>
      <c r="AA495" s="49"/>
      <c r="AB495" s="45"/>
      <c r="AC495" s="45"/>
      <c r="AD495" s="45"/>
    </row>
    <row r="496" spans="1:30" ht="15.75" customHeight="1">
      <c r="A496" s="49"/>
      <c r="B496" s="48"/>
      <c r="C496" s="48"/>
      <c r="D496" s="48"/>
      <c r="E496" s="49"/>
      <c r="F496" s="48"/>
      <c r="G496" s="48"/>
      <c r="H496" s="48"/>
      <c r="I496" s="45"/>
      <c r="J496" s="49"/>
      <c r="K496" s="45"/>
      <c r="L496" s="45"/>
      <c r="M496" s="48"/>
      <c r="N496" s="45"/>
      <c r="O496" s="45"/>
      <c r="P496" s="45"/>
      <c r="Q496" s="48"/>
      <c r="R496" s="45"/>
      <c r="S496" s="45"/>
      <c r="T496" s="45"/>
      <c r="U496" s="45"/>
      <c r="V496" s="45"/>
      <c r="W496" s="45"/>
      <c r="X496" s="45"/>
      <c r="Y496" s="45"/>
      <c r="Z496" s="49"/>
      <c r="AA496" s="49"/>
      <c r="AB496" s="45"/>
      <c r="AC496" s="45"/>
      <c r="AD496" s="45"/>
    </row>
    <row r="497" spans="1:30" ht="15.75" customHeight="1">
      <c r="A497" s="49"/>
      <c r="B497" s="48"/>
      <c r="C497" s="48"/>
      <c r="D497" s="48"/>
      <c r="E497" s="49"/>
      <c r="F497" s="48"/>
      <c r="G497" s="48"/>
      <c r="H497" s="48"/>
      <c r="I497" s="45"/>
      <c r="J497" s="49"/>
      <c r="K497" s="45"/>
      <c r="L497" s="45"/>
      <c r="M497" s="48"/>
      <c r="N497" s="49"/>
      <c r="O497" s="45"/>
      <c r="P497" s="45"/>
      <c r="Q497" s="48"/>
      <c r="R497" s="45"/>
      <c r="S497" s="45"/>
      <c r="T497" s="45"/>
      <c r="U497" s="45"/>
      <c r="V497" s="45"/>
      <c r="W497" s="49"/>
      <c r="X497" s="45"/>
      <c r="Y497" s="45"/>
      <c r="Z497" s="45"/>
      <c r="AA497" s="45"/>
      <c r="AB497" s="45"/>
      <c r="AC497" s="45"/>
      <c r="AD497" s="45"/>
    </row>
    <row r="498" spans="1:30" ht="15.75" customHeight="1">
      <c r="A498" s="49"/>
      <c r="B498" s="48"/>
      <c r="C498" s="48"/>
      <c r="D498" s="48"/>
      <c r="E498" s="49"/>
      <c r="F498" s="48"/>
      <c r="G498" s="48"/>
      <c r="H498" s="48"/>
      <c r="I498" s="45"/>
      <c r="J498" s="49"/>
      <c r="K498" s="45"/>
      <c r="L498" s="45"/>
      <c r="M498" s="48"/>
      <c r="N498" s="47"/>
      <c r="O498" s="45"/>
      <c r="P498" s="45"/>
      <c r="Q498" s="48"/>
      <c r="R498" s="47"/>
      <c r="S498" s="45"/>
      <c r="T498" s="45"/>
      <c r="U498" s="45"/>
      <c r="V498" s="45"/>
      <c r="W498" s="49"/>
      <c r="X498" s="45"/>
      <c r="Y498" s="45"/>
      <c r="Z498" s="49"/>
      <c r="AA498" s="49"/>
      <c r="AB498" s="45"/>
      <c r="AC498" s="45"/>
      <c r="AD498" s="45"/>
    </row>
    <row r="499" spans="1:30" ht="15.75" customHeight="1">
      <c r="A499" s="49"/>
      <c r="B499" s="48"/>
      <c r="C499" s="48"/>
      <c r="D499" s="48"/>
      <c r="E499" s="45"/>
      <c r="F499" s="48"/>
      <c r="G499" s="48"/>
      <c r="H499" s="48"/>
      <c r="I499" s="45"/>
      <c r="J499" s="49"/>
      <c r="K499" s="45"/>
      <c r="L499" s="45"/>
      <c r="M499" s="48"/>
      <c r="N499" s="49"/>
      <c r="O499" s="45"/>
      <c r="P499" s="45"/>
      <c r="Q499" s="48"/>
      <c r="R499" s="49"/>
      <c r="S499" s="45"/>
      <c r="T499" s="45"/>
      <c r="U499" s="45"/>
      <c r="V499" s="45"/>
      <c r="W499" s="49"/>
      <c r="X499" s="45"/>
      <c r="Y499" s="45"/>
      <c r="Z499" s="49"/>
      <c r="AA499" s="49"/>
      <c r="AB499" s="45"/>
      <c r="AC499" s="45"/>
      <c r="AD499" s="45"/>
    </row>
    <row r="500" spans="1:30" ht="15.75" customHeight="1">
      <c r="A500" s="49"/>
      <c r="B500" s="48"/>
      <c r="C500" s="48"/>
      <c r="D500" s="48"/>
      <c r="E500" s="49"/>
      <c r="F500" s="48"/>
      <c r="G500" s="48"/>
      <c r="H500" s="48"/>
      <c r="I500" s="45"/>
      <c r="J500" s="49"/>
      <c r="K500" s="45"/>
      <c r="L500" s="45"/>
      <c r="M500" s="48"/>
      <c r="N500" s="49"/>
      <c r="O500" s="45"/>
      <c r="P500" s="45"/>
      <c r="Q500" s="48"/>
      <c r="R500" s="49"/>
      <c r="S500" s="45"/>
      <c r="T500" s="45"/>
      <c r="U500" s="45"/>
      <c r="V500" s="45"/>
      <c r="W500" s="45"/>
      <c r="X500" s="45"/>
      <c r="Y500" s="45"/>
      <c r="Z500" s="49"/>
      <c r="AA500" s="49"/>
      <c r="AB500" s="45"/>
      <c r="AC500" s="45"/>
      <c r="AD500" s="45"/>
    </row>
    <row r="501" spans="1:30" ht="15.75" customHeight="1">
      <c r="A501" s="49"/>
      <c r="B501" s="48"/>
      <c r="C501" s="48"/>
      <c r="D501" s="48"/>
      <c r="E501" s="49"/>
      <c r="F501" s="48"/>
      <c r="G501" s="48"/>
      <c r="H501" s="48"/>
      <c r="I501" s="45"/>
      <c r="J501" s="49"/>
      <c r="K501" s="45"/>
      <c r="L501" s="45"/>
      <c r="M501" s="48"/>
      <c r="N501" s="49"/>
      <c r="O501" s="45"/>
      <c r="P501" s="45"/>
      <c r="Q501" s="48"/>
      <c r="R501" s="49"/>
      <c r="S501" s="45"/>
      <c r="T501" s="45"/>
      <c r="U501" s="45"/>
      <c r="V501" s="45"/>
      <c r="W501" s="49"/>
      <c r="X501" s="45"/>
      <c r="Y501" s="45"/>
      <c r="Z501" s="49"/>
      <c r="AA501" s="49"/>
      <c r="AB501" s="45"/>
      <c r="AC501" s="45"/>
      <c r="AD501" s="45"/>
    </row>
    <row r="502" spans="1:30" ht="15.75" customHeight="1">
      <c r="A502" s="49"/>
      <c r="B502" s="48"/>
      <c r="C502" s="48"/>
      <c r="D502" s="48"/>
      <c r="E502" s="49"/>
      <c r="F502" s="48"/>
      <c r="G502" s="48"/>
      <c r="H502" s="48"/>
      <c r="I502" s="45"/>
      <c r="J502" s="49"/>
      <c r="K502" s="45"/>
      <c r="L502" s="45"/>
      <c r="M502" s="48"/>
      <c r="N502" s="49"/>
      <c r="O502" s="45"/>
      <c r="P502" s="45"/>
      <c r="Q502" s="48"/>
      <c r="R502" s="49"/>
      <c r="S502" s="45"/>
      <c r="T502" s="45"/>
      <c r="U502" s="45"/>
      <c r="V502" s="45"/>
      <c r="W502" s="49"/>
      <c r="X502" s="45"/>
      <c r="Y502" s="45"/>
      <c r="Z502" s="49"/>
      <c r="AA502" s="49"/>
      <c r="AB502" s="45"/>
      <c r="AC502" s="45"/>
      <c r="AD502" s="45"/>
    </row>
    <row r="503" spans="1:30" ht="15.75" customHeight="1">
      <c r="A503" s="49"/>
      <c r="B503" s="48"/>
      <c r="C503" s="48"/>
      <c r="D503" s="48"/>
      <c r="E503" s="49"/>
      <c r="F503" s="48"/>
      <c r="G503" s="48"/>
      <c r="H503" s="48"/>
      <c r="I503" s="45"/>
      <c r="J503" s="49"/>
      <c r="K503" s="45"/>
      <c r="L503" s="45"/>
      <c r="M503" s="48"/>
      <c r="N503" s="49"/>
      <c r="O503" s="45"/>
      <c r="P503" s="45"/>
      <c r="Q503" s="48"/>
      <c r="R503" s="49"/>
      <c r="S503" s="45"/>
      <c r="T503" s="45"/>
      <c r="U503" s="45"/>
      <c r="V503" s="45"/>
      <c r="W503" s="45"/>
      <c r="X503" s="45"/>
      <c r="Y503" s="45"/>
      <c r="Z503" s="49"/>
      <c r="AA503" s="49"/>
      <c r="AB503" s="45"/>
      <c r="AC503" s="45"/>
      <c r="AD503" s="45"/>
    </row>
    <row r="504" spans="1:30" ht="15.75" customHeight="1">
      <c r="A504" s="49"/>
      <c r="B504" s="48"/>
      <c r="C504" s="48"/>
      <c r="D504" s="48"/>
      <c r="E504" s="45"/>
      <c r="F504" s="48"/>
      <c r="G504" s="48"/>
      <c r="H504" s="48"/>
      <c r="I504" s="45"/>
      <c r="J504" s="49"/>
      <c r="K504" s="45"/>
      <c r="L504" s="45"/>
      <c r="M504" s="48"/>
      <c r="N504" s="49"/>
      <c r="O504" s="45"/>
      <c r="P504" s="45"/>
      <c r="Q504" s="48"/>
      <c r="R504" s="49"/>
      <c r="S504" s="45"/>
      <c r="T504" s="45"/>
      <c r="U504" s="45"/>
      <c r="V504" s="45"/>
      <c r="W504" s="49"/>
      <c r="X504" s="45"/>
      <c r="Y504" s="45"/>
      <c r="Z504" s="49"/>
      <c r="AA504" s="49"/>
      <c r="AB504" s="45"/>
      <c r="AC504" s="45"/>
      <c r="AD504" s="45"/>
    </row>
    <row r="505" spans="1:30" ht="15.75" customHeight="1">
      <c r="A505" s="49"/>
      <c r="B505" s="48"/>
      <c r="C505" s="48"/>
      <c r="D505" s="48"/>
      <c r="E505" s="49"/>
      <c r="F505" s="48"/>
      <c r="G505" s="48"/>
      <c r="H505" s="48"/>
      <c r="I505" s="45"/>
      <c r="J505" s="49"/>
      <c r="K505" s="45"/>
      <c r="L505" s="45"/>
      <c r="M505" s="48"/>
      <c r="N505" s="49"/>
      <c r="O505" s="45"/>
      <c r="P505" s="45"/>
      <c r="Q505" s="48"/>
      <c r="R505" s="49"/>
      <c r="S505" s="45"/>
      <c r="T505" s="45"/>
      <c r="U505" s="45"/>
      <c r="V505" s="45"/>
      <c r="W505" s="49"/>
      <c r="X505" s="45"/>
      <c r="Y505" s="45"/>
      <c r="Z505" s="49"/>
      <c r="AA505" s="49"/>
      <c r="AB505" s="45"/>
      <c r="AC505" s="45"/>
      <c r="AD505" s="45"/>
    </row>
    <row r="506" spans="1:30" ht="15.75" customHeight="1">
      <c r="A506" s="49"/>
      <c r="B506" s="48"/>
      <c r="C506" s="48"/>
      <c r="D506" s="48"/>
      <c r="E506" s="49"/>
      <c r="F506" s="48"/>
      <c r="G506" s="48"/>
      <c r="H506" s="48"/>
      <c r="I506" s="45"/>
      <c r="J506" s="49"/>
      <c r="K506" s="45"/>
      <c r="L506" s="45"/>
      <c r="M506" s="48"/>
      <c r="N506" s="49"/>
      <c r="O506" s="45"/>
      <c r="P506" s="45"/>
      <c r="Q506" s="48"/>
      <c r="R506" s="49"/>
      <c r="S506" s="45"/>
      <c r="T506" s="45"/>
      <c r="U506" s="45"/>
      <c r="V506" s="45"/>
      <c r="W506" s="49"/>
      <c r="X506" s="45"/>
      <c r="Y506" s="45"/>
      <c r="Z506" s="45"/>
      <c r="AA506" s="45"/>
      <c r="AB506" s="45"/>
      <c r="AC506" s="45"/>
      <c r="AD506" s="45"/>
    </row>
    <row r="507" spans="1:30" ht="15.75" customHeight="1">
      <c r="A507" s="49"/>
      <c r="B507" s="48"/>
      <c r="C507" s="48"/>
      <c r="D507" s="48"/>
      <c r="E507" s="49"/>
      <c r="F507" s="48"/>
      <c r="G507" s="48"/>
      <c r="H507" s="48"/>
      <c r="I507" s="45"/>
      <c r="J507" s="49"/>
      <c r="K507" s="45"/>
      <c r="L507" s="45"/>
      <c r="M507" s="48"/>
      <c r="N507" s="49"/>
      <c r="O507" s="45"/>
      <c r="P507" s="45"/>
      <c r="Q507" s="48"/>
      <c r="R507" s="49"/>
      <c r="S507" s="45"/>
      <c r="T507" s="45"/>
      <c r="U507" s="45"/>
      <c r="V507" s="45"/>
      <c r="W507" s="45"/>
      <c r="X507" s="45"/>
      <c r="Y507" s="45"/>
      <c r="Z507" s="49"/>
      <c r="AA507" s="49"/>
      <c r="AB507" s="45"/>
      <c r="AC507" s="45"/>
      <c r="AD507" s="45"/>
    </row>
    <row r="508" spans="1:30" ht="15.75" customHeight="1">
      <c r="A508" s="49"/>
      <c r="B508" s="48"/>
      <c r="C508" s="48"/>
      <c r="D508" s="48"/>
      <c r="E508" s="45"/>
      <c r="F508" s="48"/>
      <c r="G508" s="48"/>
      <c r="H508" s="48"/>
      <c r="I508" s="45"/>
      <c r="J508" s="49"/>
      <c r="K508" s="45"/>
      <c r="L508" s="45"/>
      <c r="M508" s="48"/>
      <c r="N508" s="49"/>
      <c r="O508" s="45"/>
      <c r="P508" s="45"/>
      <c r="Q508" s="48"/>
      <c r="R508" s="49"/>
      <c r="S508" s="45"/>
      <c r="T508" s="45"/>
      <c r="U508" s="45"/>
      <c r="V508" s="45"/>
      <c r="W508" s="49"/>
      <c r="X508" s="45"/>
      <c r="Y508" s="45"/>
      <c r="Z508" s="49"/>
      <c r="AA508" s="49"/>
      <c r="AB508" s="45"/>
      <c r="AC508" s="45"/>
      <c r="AD508" s="45"/>
    </row>
    <row r="509" spans="1:30" ht="15.75" customHeight="1">
      <c r="A509" s="49"/>
      <c r="B509" s="48"/>
      <c r="C509" s="48"/>
      <c r="D509" s="48"/>
      <c r="E509" s="49"/>
      <c r="F509" s="48"/>
      <c r="G509" s="48"/>
      <c r="H509" s="48"/>
      <c r="I509" s="45"/>
      <c r="J509" s="49"/>
      <c r="K509" s="45"/>
      <c r="L509" s="45"/>
      <c r="M509" s="48"/>
      <c r="N509" s="49"/>
      <c r="O509" s="45"/>
      <c r="P509" s="45"/>
      <c r="Q509" s="48"/>
      <c r="R509" s="49"/>
      <c r="S509" s="45"/>
      <c r="T509" s="45"/>
      <c r="U509" s="45"/>
      <c r="V509" s="45"/>
      <c r="W509" s="49"/>
      <c r="X509" s="45"/>
      <c r="Y509" s="45"/>
      <c r="Z509" s="49"/>
      <c r="AA509" s="49"/>
      <c r="AB509" s="45"/>
      <c r="AC509" s="45"/>
      <c r="AD509" s="45"/>
    </row>
    <row r="510" spans="1:30" ht="15.75" customHeight="1">
      <c r="A510" s="49"/>
      <c r="B510" s="48"/>
      <c r="C510" s="48"/>
      <c r="D510" s="48"/>
      <c r="E510" s="49"/>
      <c r="F510" s="48"/>
      <c r="G510" s="48"/>
      <c r="H510" s="48"/>
      <c r="I510" s="45"/>
      <c r="J510" s="49"/>
      <c r="K510" s="45"/>
      <c r="L510" s="45"/>
      <c r="M510" s="48"/>
      <c r="N510" s="45"/>
      <c r="O510" s="45"/>
      <c r="P510" s="45"/>
      <c r="Q510" s="48"/>
      <c r="R510" s="49"/>
      <c r="S510" s="45"/>
      <c r="T510" s="45"/>
      <c r="U510" s="45"/>
      <c r="V510" s="45"/>
      <c r="W510" s="49"/>
      <c r="X510" s="45"/>
      <c r="Y510" s="45"/>
      <c r="Z510" s="45"/>
      <c r="AA510" s="45"/>
      <c r="AB510" s="45"/>
      <c r="AC510" s="45"/>
      <c r="AD510" s="45"/>
    </row>
    <row r="511" spans="1:30" ht="15.75" customHeight="1">
      <c r="A511" s="49"/>
      <c r="B511" s="48"/>
      <c r="C511" s="48"/>
      <c r="D511" s="48"/>
      <c r="E511" s="49"/>
      <c r="F511" s="48"/>
      <c r="G511" s="48"/>
      <c r="H511" s="48"/>
      <c r="I511" s="45"/>
      <c r="J511" s="45"/>
      <c r="K511" s="45"/>
      <c r="L511" s="45"/>
      <c r="M511" s="48"/>
      <c r="N511" s="49"/>
      <c r="O511" s="45"/>
      <c r="P511" s="45"/>
      <c r="Q511" s="48"/>
      <c r="R511" s="49"/>
      <c r="S511" s="45"/>
      <c r="T511" s="45"/>
      <c r="U511" s="45"/>
      <c r="V511" s="45"/>
      <c r="W511" s="49"/>
      <c r="X511" s="45"/>
      <c r="Y511" s="45"/>
      <c r="Z511" s="49"/>
      <c r="AA511" s="49"/>
      <c r="AB511" s="45"/>
      <c r="AC511" s="45"/>
      <c r="AD511" s="45"/>
    </row>
    <row r="512" spans="1:30" ht="15.75" customHeight="1">
      <c r="A512" s="49"/>
      <c r="B512" s="48"/>
      <c r="C512" s="48"/>
      <c r="D512" s="48"/>
      <c r="E512" s="48"/>
      <c r="F512" s="48"/>
      <c r="G512" s="48"/>
      <c r="H512" s="48"/>
      <c r="I512" s="45"/>
      <c r="J512" s="49"/>
      <c r="K512" s="45"/>
      <c r="L512" s="45"/>
      <c r="M512" s="48"/>
      <c r="N512" s="49"/>
      <c r="O512" s="45"/>
      <c r="P512" s="45"/>
      <c r="Q512" s="48"/>
      <c r="R512" s="49"/>
      <c r="S512" s="45"/>
      <c r="T512" s="45"/>
      <c r="U512" s="45"/>
      <c r="V512" s="45"/>
      <c r="W512" s="49"/>
      <c r="X512" s="45"/>
      <c r="Y512" s="45"/>
      <c r="Z512" s="49"/>
      <c r="AA512" s="49"/>
      <c r="AB512" s="45"/>
      <c r="AC512" s="45"/>
      <c r="AD512" s="45"/>
    </row>
    <row r="513" spans="1:30" ht="15.75" customHeight="1">
      <c r="A513" s="49"/>
      <c r="B513" s="48"/>
      <c r="C513" s="48"/>
      <c r="D513" s="48"/>
      <c r="E513" s="48"/>
      <c r="F513" s="48"/>
      <c r="G513" s="48"/>
      <c r="H513" s="48"/>
      <c r="I513" s="48"/>
      <c r="J513" s="49"/>
      <c r="K513" s="45"/>
      <c r="L513" s="45"/>
      <c r="M513" s="48"/>
      <c r="N513" s="45"/>
      <c r="O513" s="45"/>
      <c r="P513" s="45"/>
      <c r="Q513" s="48"/>
      <c r="R513" s="49"/>
      <c r="S513" s="45"/>
      <c r="T513" s="45"/>
      <c r="U513" s="45"/>
      <c r="V513" s="45"/>
      <c r="W513" s="49"/>
      <c r="X513" s="45"/>
      <c r="Y513" s="45"/>
      <c r="Z513" s="49"/>
      <c r="AA513" s="49"/>
      <c r="AB513" s="45"/>
      <c r="AC513" s="45"/>
      <c r="AD513" s="45"/>
    </row>
    <row r="514" spans="1:30" ht="15.75" customHeight="1">
      <c r="A514" s="45"/>
      <c r="B514" s="48"/>
      <c r="C514" s="48"/>
      <c r="D514" s="48"/>
      <c r="E514" s="47"/>
      <c r="F514" s="48"/>
      <c r="G514" s="48"/>
      <c r="H514" s="48"/>
      <c r="I514" s="48"/>
      <c r="J514" s="49"/>
      <c r="K514" s="45"/>
      <c r="L514" s="45"/>
      <c r="M514" s="48"/>
      <c r="N514" s="49"/>
      <c r="O514" s="45"/>
      <c r="P514" s="45"/>
      <c r="Q514" s="48"/>
      <c r="R514" s="45"/>
      <c r="S514" s="45"/>
      <c r="T514" s="45"/>
      <c r="U514" s="45"/>
      <c r="V514" s="45"/>
      <c r="W514" s="49"/>
      <c r="X514" s="45"/>
      <c r="Y514" s="45"/>
      <c r="Z514" s="45"/>
      <c r="AA514" s="45"/>
      <c r="AB514" s="45"/>
      <c r="AC514" s="45"/>
      <c r="AD514" s="45"/>
    </row>
    <row r="515" spans="1:30" ht="15.75" customHeight="1">
      <c r="A515" s="49"/>
      <c r="B515" s="48"/>
      <c r="C515" s="48"/>
      <c r="D515" s="48"/>
      <c r="E515" s="49"/>
      <c r="F515" s="48"/>
      <c r="G515" s="48"/>
      <c r="H515" s="48"/>
      <c r="I515" s="48"/>
      <c r="J515" s="49"/>
      <c r="K515" s="45"/>
      <c r="L515" s="45"/>
      <c r="M515" s="48"/>
      <c r="N515" s="49"/>
      <c r="O515" s="45"/>
      <c r="P515" s="45"/>
      <c r="Q515" s="48"/>
      <c r="R515" s="49"/>
      <c r="S515" s="45"/>
      <c r="T515" s="45"/>
      <c r="U515" s="45"/>
      <c r="V515" s="45"/>
      <c r="W515" s="45"/>
      <c r="X515" s="45"/>
      <c r="Y515" s="45"/>
      <c r="Z515" s="49"/>
      <c r="AA515" s="49"/>
      <c r="AB515" s="45"/>
      <c r="AC515" s="45"/>
      <c r="AD515" s="45"/>
    </row>
    <row r="516" spans="1:30" ht="15.75" customHeight="1">
      <c r="A516" s="49"/>
      <c r="B516" s="48"/>
      <c r="C516" s="48"/>
      <c r="D516" s="48"/>
      <c r="E516" s="49"/>
      <c r="F516" s="48"/>
      <c r="G516" s="48"/>
      <c r="H516" s="48"/>
      <c r="I516" s="48"/>
      <c r="J516" s="49"/>
      <c r="K516" s="45"/>
      <c r="L516" s="45"/>
      <c r="M516" s="48"/>
      <c r="N516" s="45"/>
      <c r="O516" s="45"/>
      <c r="P516" s="45"/>
      <c r="Q516" s="48"/>
      <c r="R516" s="49"/>
      <c r="S516" s="45"/>
      <c r="T516" s="45"/>
      <c r="U516" s="45"/>
      <c r="V516" s="45"/>
      <c r="W516" s="49"/>
      <c r="X516" s="45"/>
      <c r="Y516" s="45"/>
      <c r="Z516" s="49"/>
      <c r="AA516" s="49"/>
      <c r="AB516" s="45"/>
      <c r="AC516" s="45"/>
      <c r="AD516" s="45"/>
    </row>
    <row r="517" spans="1:30" ht="15.75" customHeight="1">
      <c r="A517" s="49"/>
      <c r="B517" s="48"/>
      <c r="C517" s="48"/>
      <c r="D517" s="48"/>
      <c r="E517" s="49"/>
      <c r="F517" s="48"/>
      <c r="G517" s="48"/>
      <c r="H517" s="48"/>
      <c r="I517" s="48"/>
      <c r="J517" s="49"/>
      <c r="K517" s="45"/>
      <c r="L517" s="45"/>
      <c r="M517" s="48"/>
      <c r="N517" s="49"/>
      <c r="O517" s="45"/>
      <c r="P517" s="45"/>
      <c r="Q517" s="48"/>
      <c r="R517" s="45"/>
      <c r="S517" s="45"/>
      <c r="T517" s="45"/>
      <c r="U517" s="45"/>
      <c r="V517" s="45"/>
      <c r="W517" s="49"/>
      <c r="X517" s="45"/>
      <c r="Y517" s="45"/>
      <c r="Z517" s="49"/>
      <c r="AA517" s="49"/>
      <c r="AB517" s="45"/>
      <c r="AC517" s="45"/>
      <c r="AD517" s="45"/>
    </row>
    <row r="518" spans="1:30" ht="15.75" customHeight="1">
      <c r="A518" s="49"/>
      <c r="B518" s="48"/>
      <c r="C518" s="48"/>
      <c r="D518" s="48"/>
      <c r="E518" s="49"/>
      <c r="F518" s="48"/>
      <c r="G518" s="48"/>
      <c r="H518" s="48"/>
      <c r="I518" s="48"/>
      <c r="J518" s="49"/>
      <c r="K518" s="45"/>
      <c r="L518" s="45"/>
      <c r="M518" s="48"/>
      <c r="N518" s="49"/>
      <c r="O518" s="45"/>
      <c r="P518" s="45"/>
      <c r="Q518" s="48"/>
      <c r="R518" s="49"/>
      <c r="S518" s="45"/>
      <c r="T518" s="45"/>
      <c r="U518" s="45"/>
      <c r="V518" s="45"/>
      <c r="W518" s="49"/>
      <c r="X518" s="45"/>
      <c r="Y518" s="45"/>
      <c r="Z518" s="49"/>
      <c r="AA518" s="49"/>
      <c r="AB518" s="45"/>
      <c r="AC518" s="45"/>
      <c r="AD518" s="45"/>
    </row>
    <row r="519" spans="1:30" ht="15.75" customHeight="1">
      <c r="A519" s="49"/>
      <c r="B519" s="48"/>
      <c r="C519" s="48"/>
      <c r="D519" s="48"/>
      <c r="E519" s="49"/>
      <c r="F519" s="48"/>
      <c r="G519" s="48"/>
      <c r="H519" s="48"/>
      <c r="I519" s="48"/>
      <c r="J519" s="45"/>
      <c r="K519" s="45"/>
      <c r="L519" s="45"/>
      <c r="M519" s="48"/>
      <c r="N519" s="49"/>
      <c r="O519" s="45"/>
      <c r="P519" s="45"/>
      <c r="Q519" s="48"/>
      <c r="R519" s="49"/>
      <c r="S519" s="45"/>
      <c r="T519" s="45"/>
      <c r="U519" s="45"/>
      <c r="V519" s="45"/>
      <c r="W519" s="45"/>
      <c r="X519" s="45"/>
      <c r="Y519" s="45"/>
      <c r="Z519" s="49"/>
      <c r="AA519" s="49"/>
      <c r="AB519" s="45"/>
      <c r="AC519" s="45"/>
      <c r="AD519" s="45"/>
    </row>
    <row r="520" spans="1:30" ht="15.75" customHeight="1">
      <c r="A520" s="49"/>
      <c r="B520" s="48"/>
      <c r="C520" s="48"/>
      <c r="D520" s="48"/>
      <c r="E520" s="49"/>
      <c r="F520" s="48"/>
      <c r="G520" s="48"/>
      <c r="H520" s="48"/>
      <c r="I520" s="48"/>
      <c r="J520" s="49"/>
      <c r="K520" s="45"/>
      <c r="L520" s="45"/>
      <c r="M520" s="48"/>
      <c r="N520" s="49"/>
      <c r="O520" s="45"/>
      <c r="P520" s="45"/>
      <c r="Q520" s="48"/>
      <c r="R520" s="45"/>
      <c r="S520" s="45"/>
      <c r="T520" s="45"/>
      <c r="U520" s="45"/>
      <c r="V520" s="45"/>
      <c r="W520" s="49"/>
      <c r="X520" s="45"/>
      <c r="Y520" s="45"/>
      <c r="Z520" s="49"/>
      <c r="AA520" s="49"/>
      <c r="AB520" s="45"/>
      <c r="AC520" s="45"/>
      <c r="AD520" s="45"/>
    </row>
    <row r="521" spans="1:30" ht="15.75" customHeight="1">
      <c r="A521" s="49"/>
      <c r="B521" s="48"/>
      <c r="C521" s="48"/>
      <c r="D521" s="48"/>
      <c r="E521" s="49"/>
      <c r="F521" s="48"/>
      <c r="G521" s="48"/>
      <c r="H521" s="48"/>
      <c r="I521" s="48"/>
      <c r="J521" s="49"/>
      <c r="K521" s="45"/>
      <c r="L521" s="45"/>
      <c r="M521" s="48"/>
      <c r="N521" s="49"/>
      <c r="O521" s="45"/>
      <c r="P521" s="45"/>
      <c r="Q521" s="48"/>
      <c r="R521" s="49"/>
      <c r="S521" s="45"/>
      <c r="T521" s="45"/>
      <c r="U521" s="45"/>
      <c r="V521" s="45"/>
      <c r="W521" s="49"/>
      <c r="X521" s="45"/>
      <c r="Y521" s="45"/>
      <c r="Z521" s="49"/>
      <c r="AA521" s="49"/>
      <c r="AB521" s="45"/>
      <c r="AC521" s="45"/>
      <c r="AD521" s="45"/>
    </row>
    <row r="522" spans="1:30" ht="15.75" customHeight="1">
      <c r="A522" s="49"/>
      <c r="B522" s="48"/>
      <c r="C522" s="48"/>
      <c r="D522" s="48"/>
      <c r="E522" s="49"/>
      <c r="F522" s="48"/>
      <c r="G522" s="48"/>
      <c r="H522" s="48"/>
      <c r="I522" s="48"/>
      <c r="J522" s="49"/>
      <c r="K522" s="45"/>
      <c r="L522" s="45"/>
      <c r="M522" s="48"/>
      <c r="N522" s="45"/>
      <c r="O522" s="45"/>
      <c r="P522" s="45"/>
      <c r="Q522" s="48"/>
      <c r="R522" s="49"/>
      <c r="S522" s="45"/>
      <c r="T522" s="45"/>
      <c r="U522" s="45"/>
      <c r="V522" s="45"/>
      <c r="W522" s="49"/>
      <c r="X522" s="45"/>
      <c r="Y522" s="45"/>
      <c r="Z522" s="49"/>
      <c r="AA522" s="49"/>
      <c r="AB522" s="45"/>
      <c r="AC522" s="45"/>
      <c r="AD522" s="45"/>
    </row>
    <row r="523" spans="1:30" ht="15.75" customHeight="1">
      <c r="A523" s="45"/>
      <c r="B523" s="48"/>
      <c r="C523" s="48"/>
      <c r="D523" s="48"/>
      <c r="E523" s="49"/>
      <c r="F523" s="48"/>
      <c r="G523" s="48"/>
      <c r="H523" s="48"/>
      <c r="I523" s="48"/>
      <c r="J523" s="45"/>
      <c r="K523" s="45"/>
      <c r="L523" s="45"/>
      <c r="M523" s="48"/>
      <c r="N523" s="49"/>
      <c r="O523" s="45"/>
      <c r="P523" s="45"/>
      <c r="Q523" s="48"/>
      <c r="R523" s="49"/>
      <c r="S523" s="45"/>
      <c r="T523" s="45"/>
      <c r="U523" s="45"/>
      <c r="V523" s="45"/>
      <c r="W523" s="45"/>
      <c r="X523" s="45"/>
      <c r="Y523" s="45"/>
      <c r="Z523" s="49"/>
      <c r="AA523" s="49"/>
      <c r="AB523" s="45"/>
      <c r="AC523" s="45"/>
      <c r="AD523" s="45"/>
    </row>
    <row r="524" spans="1:30" ht="15.75" customHeight="1">
      <c r="A524" s="49"/>
      <c r="B524" s="48"/>
      <c r="C524" s="48"/>
      <c r="D524" s="48"/>
      <c r="E524" s="49"/>
      <c r="F524" s="48"/>
      <c r="G524" s="48"/>
      <c r="H524" s="48"/>
      <c r="I524" s="48"/>
      <c r="J524" s="49"/>
      <c r="K524" s="45"/>
      <c r="L524" s="45"/>
      <c r="M524" s="48"/>
      <c r="N524" s="49"/>
      <c r="O524" s="45"/>
      <c r="P524" s="45"/>
      <c r="Q524" s="48"/>
      <c r="R524" s="49"/>
      <c r="S524" s="45"/>
      <c r="T524" s="45"/>
      <c r="U524" s="45"/>
      <c r="V524" s="45"/>
      <c r="W524" s="49"/>
      <c r="X524" s="45"/>
      <c r="Y524" s="45"/>
      <c r="Z524" s="49"/>
      <c r="AA524" s="49"/>
      <c r="AB524" s="45"/>
      <c r="AC524" s="45"/>
      <c r="AD524" s="45"/>
    </row>
    <row r="525" spans="1:30" ht="15.75" customHeight="1">
      <c r="A525" s="49"/>
      <c r="B525" s="48"/>
      <c r="C525" s="48"/>
      <c r="D525" s="48"/>
      <c r="E525" s="49"/>
      <c r="F525" s="48"/>
      <c r="G525" s="48"/>
      <c r="H525" s="48"/>
      <c r="I525" s="48"/>
      <c r="J525" s="49"/>
      <c r="K525" s="45"/>
      <c r="L525" s="45"/>
      <c r="M525" s="48"/>
      <c r="N525" s="45"/>
      <c r="O525" s="45"/>
      <c r="P525" s="45"/>
      <c r="Q525" s="48"/>
      <c r="R525" s="49"/>
      <c r="S525" s="45"/>
      <c r="T525" s="45"/>
      <c r="U525" s="45"/>
      <c r="V525" s="45"/>
      <c r="W525" s="49"/>
      <c r="X525" s="45"/>
      <c r="Y525" s="45"/>
      <c r="Z525" s="49"/>
      <c r="AA525" s="49"/>
      <c r="AB525" s="45"/>
      <c r="AC525" s="45"/>
      <c r="AD525" s="45"/>
    </row>
    <row r="526" spans="1:30" ht="15.75" customHeight="1">
      <c r="A526" s="45"/>
      <c r="B526" s="48"/>
      <c r="C526" s="48"/>
      <c r="D526" s="48"/>
      <c r="E526" s="49"/>
      <c r="F526" s="48"/>
      <c r="G526" s="48"/>
      <c r="H526" s="48"/>
      <c r="I526" s="48"/>
      <c r="J526" s="45"/>
      <c r="K526" s="45"/>
      <c r="L526" s="45"/>
      <c r="M526" s="48"/>
      <c r="N526" s="49"/>
      <c r="O526" s="45"/>
      <c r="P526" s="45"/>
      <c r="Q526" s="48"/>
      <c r="R526" s="45"/>
      <c r="S526" s="45"/>
      <c r="T526" s="45"/>
      <c r="U526" s="45"/>
      <c r="V526" s="45"/>
      <c r="W526" s="45"/>
      <c r="X526" s="45"/>
      <c r="Y526" s="45"/>
      <c r="Z526" s="49"/>
      <c r="AA526" s="49"/>
      <c r="AB526" s="45"/>
      <c r="AC526" s="45"/>
      <c r="AD526" s="45"/>
    </row>
    <row r="527" spans="1:30" ht="15.75" customHeight="1">
      <c r="A527" s="49"/>
      <c r="B527" s="48"/>
      <c r="C527" s="48"/>
      <c r="D527" s="48"/>
      <c r="E527" s="49"/>
      <c r="F527" s="48"/>
      <c r="G527" s="48"/>
      <c r="H527" s="48"/>
      <c r="I527" s="48"/>
      <c r="J527" s="49"/>
      <c r="K527" s="45"/>
      <c r="L527" s="45"/>
      <c r="M527" s="48"/>
      <c r="N527" s="49"/>
      <c r="O527" s="45"/>
      <c r="P527" s="45"/>
      <c r="Q527" s="48"/>
      <c r="R527" s="49"/>
      <c r="S527" s="45"/>
      <c r="T527" s="45"/>
      <c r="U527" s="45"/>
      <c r="V527" s="45"/>
      <c r="W527" s="49"/>
      <c r="X527" s="45"/>
      <c r="Y527" s="45"/>
      <c r="Z527" s="49"/>
      <c r="AA527" s="49"/>
      <c r="AB527" s="45"/>
      <c r="AC527" s="45"/>
      <c r="AD527" s="45"/>
    </row>
    <row r="528" spans="1:30" ht="15.75" customHeight="1">
      <c r="A528" s="49"/>
      <c r="B528" s="48"/>
      <c r="C528" s="48"/>
      <c r="D528" s="48"/>
      <c r="E528" s="45"/>
      <c r="F528" s="48"/>
      <c r="G528" s="48"/>
      <c r="H528" s="48"/>
      <c r="I528" s="48"/>
      <c r="J528" s="49"/>
      <c r="K528" s="45"/>
      <c r="L528" s="45"/>
      <c r="M528" s="48"/>
      <c r="N528" s="45"/>
      <c r="O528" s="45"/>
      <c r="P528" s="45"/>
      <c r="Q528" s="48"/>
      <c r="R528" s="49"/>
      <c r="S528" s="45"/>
      <c r="T528" s="45"/>
      <c r="U528" s="45"/>
      <c r="V528" s="45"/>
      <c r="W528" s="49"/>
      <c r="X528" s="45"/>
      <c r="Y528" s="45"/>
      <c r="Z528" s="49"/>
      <c r="AA528" s="49"/>
      <c r="AB528" s="45"/>
      <c r="AC528" s="45"/>
      <c r="AD528" s="45"/>
    </row>
    <row r="529" spans="1:30" ht="15.75" customHeight="1">
      <c r="A529" s="49"/>
      <c r="B529" s="48"/>
      <c r="C529" s="48"/>
      <c r="D529" s="48"/>
      <c r="E529" s="49"/>
      <c r="F529" s="48"/>
      <c r="G529" s="48"/>
      <c r="H529" s="48"/>
      <c r="I529" s="48"/>
      <c r="J529" s="49"/>
      <c r="K529" s="45"/>
      <c r="L529" s="45"/>
      <c r="M529" s="48"/>
      <c r="N529" s="49"/>
      <c r="O529" s="45"/>
      <c r="P529" s="45"/>
      <c r="Q529" s="48"/>
      <c r="R529" s="49"/>
      <c r="S529" s="45"/>
      <c r="T529" s="45"/>
      <c r="U529" s="45"/>
      <c r="V529" s="45"/>
      <c r="W529" s="45"/>
      <c r="X529" s="45"/>
      <c r="Y529" s="45"/>
      <c r="Z529" s="49"/>
      <c r="AA529" s="49"/>
      <c r="AB529" s="45"/>
      <c r="AC529" s="45"/>
      <c r="AD529" s="45"/>
    </row>
    <row r="530" spans="1:30" ht="15.75" customHeight="1">
      <c r="A530" s="45"/>
      <c r="B530" s="48"/>
      <c r="C530" s="48"/>
      <c r="D530" s="48"/>
      <c r="E530" s="49"/>
      <c r="F530" s="48"/>
      <c r="G530" s="48"/>
      <c r="H530" s="48"/>
      <c r="I530" s="48"/>
      <c r="J530" s="49"/>
      <c r="K530" s="45"/>
      <c r="L530" s="45"/>
      <c r="M530" s="48"/>
      <c r="N530" s="49"/>
      <c r="O530" s="45"/>
      <c r="P530" s="45"/>
      <c r="Q530" s="48"/>
      <c r="R530" s="49"/>
      <c r="S530" s="45"/>
      <c r="T530" s="45"/>
      <c r="U530" s="45"/>
      <c r="V530" s="45"/>
      <c r="W530" s="49"/>
      <c r="X530" s="45"/>
      <c r="Y530" s="45"/>
      <c r="Z530" s="49"/>
      <c r="AA530" s="49"/>
      <c r="AB530" s="45"/>
      <c r="AC530" s="45"/>
      <c r="AD530" s="45"/>
    </row>
    <row r="531" spans="1:30" ht="15.75" customHeight="1">
      <c r="A531" s="49"/>
      <c r="B531" s="48"/>
      <c r="C531" s="48"/>
      <c r="D531" s="48"/>
      <c r="E531" s="45"/>
      <c r="F531" s="48"/>
      <c r="G531" s="48"/>
      <c r="H531" s="48"/>
      <c r="I531" s="48"/>
      <c r="J531" s="49"/>
      <c r="K531" s="45"/>
      <c r="L531" s="45"/>
      <c r="M531" s="48"/>
      <c r="N531" s="45"/>
      <c r="O531" s="45"/>
      <c r="P531" s="45"/>
      <c r="Q531" s="48"/>
      <c r="R531" s="49"/>
      <c r="S531" s="45"/>
      <c r="T531" s="45"/>
      <c r="U531" s="45"/>
      <c r="V531" s="45"/>
      <c r="W531" s="49"/>
      <c r="X531" s="45"/>
      <c r="Y531" s="45"/>
      <c r="Z531" s="49"/>
      <c r="AA531" s="49"/>
      <c r="AB531" s="45"/>
      <c r="AC531" s="45"/>
      <c r="AD531" s="45"/>
    </row>
    <row r="532" spans="1:30" ht="15.75" customHeight="1">
      <c r="A532" s="49"/>
      <c r="B532" s="48"/>
      <c r="C532" s="48"/>
      <c r="D532" s="48"/>
      <c r="E532" s="49"/>
      <c r="F532" s="48"/>
      <c r="G532" s="48"/>
      <c r="H532" s="48"/>
      <c r="I532" s="48"/>
      <c r="J532" s="49"/>
      <c r="K532" s="45"/>
      <c r="L532" s="45"/>
      <c r="M532" s="48"/>
      <c r="N532" s="49"/>
      <c r="O532" s="45"/>
      <c r="P532" s="45"/>
      <c r="Q532" s="48"/>
      <c r="R532" s="49"/>
      <c r="S532" s="45"/>
      <c r="T532" s="45"/>
      <c r="U532" s="45"/>
      <c r="V532" s="45"/>
      <c r="W532" s="45"/>
      <c r="X532" s="45"/>
      <c r="Y532" s="45"/>
      <c r="Z532" s="45"/>
      <c r="AA532" s="45"/>
      <c r="AB532" s="45"/>
      <c r="AC532" s="45"/>
      <c r="AD532" s="45"/>
    </row>
    <row r="533" spans="1:30" ht="15.75" customHeight="1">
      <c r="A533" s="49"/>
      <c r="B533" s="48"/>
      <c r="C533" s="48"/>
      <c r="D533" s="48"/>
      <c r="E533" s="49"/>
      <c r="F533" s="48"/>
      <c r="G533" s="48"/>
      <c r="H533" s="48"/>
      <c r="I533" s="48"/>
      <c r="J533" s="49"/>
      <c r="K533" s="45"/>
      <c r="L533" s="45"/>
      <c r="M533" s="48"/>
      <c r="N533" s="49"/>
      <c r="O533" s="45"/>
      <c r="P533" s="45"/>
      <c r="Q533" s="48"/>
      <c r="R533" s="45"/>
      <c r="S533" s="45"/>
      <c r="T533" s="45"/>
      <c r="U533" s="45"/>
      <c r="V533" s="45"/>
      <c r="W533" s="49"/>
      <c r="X533" s="45"/>
      <c r="Y533" s="45"/>
      <c r="Z533" s="49"/>
      <c r="AA533" s="49"/>
      <c r="AB533" s="45"/>
      <c r="AC533" s="45"/>
      <c r="AD533" s="45"/>
    </row>
    <row r="534" spans="1:30" ht="15.75" customHeight="1">
      <c r="A534" s="45"/>
      <c r="B534" s="48"/>
      <c r="C534" s="48"/>
      <c r="D534" s="48"/>
      <c r="E534" s="49"/>
      <c r="F534" s="48"/>
      <c r="G534" s="48"/>
      <c r="H534" s="48"/>
      <c r="I534" s="48"/>
      <c r="J534" s="45"/>
      <c r="K534" s="45"/>
      <c r="L534" s="45"/>
      <c r="M534" s="48"/>
      <c r="N534" s="45"/>
      <c r="O534" s="45"/>
      <c r="P534" s="45"/>
      <c r="Q534" s="48"/>
      <c r="R534" s="49"/>
      <c r="S534" s="45"/>
      <c r="T534" s="45"/>
      <c r="U534" s="45"/>
      <c r="V534" s="45"/>
      <c r="W534" s="49"/>
      <c r="X534" s="45"/>
      <c r="Y534" s="45"/>
      <c r="Z534" s="49"/>
      <c r="AA534" s="49"/>
      <c r="AB534" s="45"/>
      <c r="AC534" s="45"/>
      <c r="AD534" s="45"/>
    </row>
    <row r="535" spans="1:30" ht="15.75" customHeight="1">
      <c r="A535" s="49"/>
      <c r="B535" s="48"/>
      <c r="C535" s="48"/>
      <c r="D535" s="48"/>
      <c r="E535" s="49"/>
      <c r="F535" s="48"/>
      <c r="G535" s="48"/>
      <c r="H535" s="48"/>
      <c r="I535" s="48"/>
      <c r="J535" s="49"/>
      <c r="K535" s="45"/>
      <c r="L535" s="45"/>
      <c r="M535" s="48"/>
      <c r="N535" s="49"/>
      <c r="O535" s="45"/>
      <c r="P535" s="45"/>
      <c r="Q535" s="48"/>
      <c r="R535" s="49"/>
      <c r="S535" s="45"/>
      <c r="T535" s="45"/>
      <c r="U535" s="45"/>
      <c r="V535" s="45"/>
      <c r="W535" s="49"/>
      <c r="X535" s="45"/>
      <c r="Y535" s="45"/>
      <c r="Z535" s="49"/>
      <c r="AA535" s="49"/>
      <c r="AB535" s="45"/>
      <c r="AC535" s="45"/>
      <c r="AD535" s="45"/>
    </row>
    <row r="536" spans="1:30" ht="15.75" customHeight="1">
      <c r="A536" s="45"/>
      <c r="B536" s="48"/>
      <c r="C536" s="48"/>
      <c r="D536" s="48"/>
      <c r="E536" s="49"/>
      <c r="F536" s="48"/>
      <c r="G536" s="48"/>
      <c r="H536" s="48"/>
      <c r="I536" s="48"/>
      <c r="J536" s="49"/>
      <c r="K536" s="45"/>
      <c r="L536" s="45"/>
      <c r="M536" s="48"/>
      <c r="N536" s="49"/>
      <c r="O536" s="45"/>
      <c r="P536" s="45"/>
      <c r="Q536" s="48"/>
      <c r="R536" s="49"/>
      <c r="S536" s="45"/>
      <c r="T536" s="45"/>
      <c r="U536" s="45"/>
      <c r="V536" s="45"/>
      <c r="W536" s="45"/>
      <c r="X536" s="45"/>
      <c r="Y536" s="45"/>
      <c r="Z536" s="49"/>
      <c r="AA536" s="49"/>
      <c r="AB536" s="45"/>
      <c r="AC536" s="45"/>
      <c r="AD536" s="45"/>
    </row>
    <row r="537" spans="1:30" ht="15.75" customHeight="1">
      <c r="A537" s="49"/>
      <c r="B537" s="48"/>
      <c r="C537" s="48"/>
      <c r="D537" s="48"/>
      <c r="E537" s="49"/>
      <c r="F537" s="48"/>
      <c r="G537" s="48"/>
      <c r="H537" s="48"/>
      <c r="I537" s="48"/>
      <c r="J537" s="49"/>
      <c r="K537" s="45"/>
      <c r="L537" s="45"/>
      <c r="M537" s="48"/>
      <c r="N537" s="45"/>
      <c r="O537" s="45"/>
      <c r="P537" s="45"/>
      <c r="Q537" s="48"/>
      <c r="R537" s="49"/>
      <c r="S537" s="45"/>
      <c r="T537" s="45"/>
      <c r="U537" s="45"/>
      <c r="V537" s="45"/>
      <c r="W537" s="49"/>
      <c r="X537" s="45"/>
      <c r="Y537" s="45"/>
      <c r="Z537" s="45"/>
      <c r="AA537" s="45"/>
      <c r="AB537" s="45"/>
      <c r="AC537" s="45"/>
      <c r="AD537" s="45"/>
    </row>
    <row r="538" spans="1:30" ht="15.75" customHeight="1">
      <c r="A538" s="45"/>
      <c r="B538" s="48"/>
      <c r="C538" s="48"/>
      <c r="D538" s="48"/>
      <c r="E538" s="45"/>
      <c r="F538" s="48"/>
      <c r="G538" s="48"/>
      <c r="H538" s="48"/>
      <c r="I538" s="48"/>
      <c r="J538" s="49"/>
      <c r="K538" s="45"/>
      <c r="L538" s="45"/>
      <c r="M538" s="48"/>
      <c r="N538" s="45"/>
      <c r="O538" s="45"/>
      <c r="P538" s="45"/>
      <c r="Q538" s="48"/>
      <c r="R538" s="49"/>
      <c r="S538" s="45"/>
      <c r="T538" s="45"/>
      <c r="U538" s="45"/>
      <c r="V538" s="45"/>
      <c r="W538" s="49"/>
      <c r="X538" s="45"/>
      <c r="Y538" s="45"/>
      <c r="Z538" s="45"/>
      <c r="AA538" s="45"/>
      <c r="AB538" s="45"/>
      <c r="AC538" s="45"/>
      <c r="AD538" s="45"/>
    </row>
    <row r="539" spans="1:30" ht="15.75" customHeight="1">
      <c r="A539" s="49"/>
      <c r="B539" s="48"/>
      <c r="C539" s="48"/>
      <c r="D539" s="48"/>
      <c r="E539" s="49"/>
      <c r="F539" s="48"/>
      <c r="G539" s="48"/>
      <c r="H539" s="48"/>
      <c r="I539" s="48"/>
      <c r="J539" s="49"/>
      <c r="K539" s="45"/>
      <c r="L539" s="45"/>
      <c r="M539" s="48"/>
      <c r="N539" s="45"/>
      <c r="O539" s="45"/>
      <c r="P539" s="45"/>
      <c r="Q539" s="48"/>
      <c r="R539" s="45"/>
      <c r="S539" s="45"/>
      <c r="T539" s="45"/>
      <c r="U539" s="45"/>
      <c r="V539" s="45"/>
      <c r="W539" s="45"/>
      <c r="X539" s="45"/>
      <c r="Y539" s="45"/>
      <c r="Z539" s="47"/>
      <c r="AA539" s="47"/>
      <c r="AB539" s="45"/>
      <c r="AC539" s="45"/>
      <c r="AD539" s="45"/>
    </row>
    <row r="540" spans="1:30" ht="15.75" customHeight="1">
      <c r="A540" s="45"/>
      <c r="B540" s="48"/>
      <c r="C540" s="48"/>
      <c r="D540" s="48"/>
      <c r="E540" s="49"/>
      <c r="F540" s="48"/>
      <c r="G540" s="48"/>
      <c r="H540" s="48"/>
      <c r="I540" s="48"/>
      <c r="J540" s="49"/>
      <c r="K540" s="45"/>
      <c r="L540" s="45"/>
      <c r="M540" s="48"/>
      <c r="N540" s="47"/>
      <c r="O540" s="45"/>
      <c r="P540" s="45"/>
      <c r="Q540" s="48"/>
      <c r="R540" s="49"/>
      <c r="S540" s="45"/>
      <c r="T540" s="45"/>
      <c r="U540" s="45"/>
      <c r="V540" s="45"/>
      <c r="W540" s="49"/>
      <c r="X540" s="45"/>
      <c r="Y540" s="45"/>
      <c r="Z540" s="49"/>
      <c r="AA540" s="49"/>
      <c r="AB540" s="45"/>
      <c r="AC540" s="45"/>
      <c r="AD540" s="45"/>
    </row>
    <row r="541" spans="1:30" ht="15.75" customHeight="1">
      <c r="A541" s="49"/>
      <c r="B541" s="48"/>
      <c r="C541" s="48"/>
      <c r="D541" s="48"/>
      <c r="E541" s="49"/>
      <c r="F541" s="48"/>
      <c r="G541" s="48"/>
      <c r="H541" s="48"/>
      <c r="I541" s="48"/>
      <c r="J541" s="49"/>
      <c r="K541" s="45"/>
      <c r="L541" s="45"/>
      <c r="M541" s="48"/>
      <c r="N541" s="49"/>
      <c r="O541" s="45"/>
      <c r="P541" s="45"/>
      <c r="Q541" s="48"/>
      <c r="R541" s="49"/>
      <c r="S541" s="45"/>
      <c r="T541" s="45"/>
      <c r="U541" s="45"/>
      <c r="V541" s="45"/>
      <c r="W541" s="49"/>
      <c r="X541" s="45"/>
      <c r="Y541" s="45"/>
      <c r="Z541" s="49"/>
      <c r="AA541" s="49"/>
      <c r="AB541" s="45"/>
      <c r="AC541" s="45"/>
      <c r="AD541" s="45"/>
    </row>
    <row r="542" spans="1:30" ht="15.75" customHeight="1">
      <c r="A542" s="49"/>
      <c r="B542" s="48"/>
      <c r="C542" s="48"/>
      <c r="D542" s="48"/>
      <c r="E542" s="49"/>
      <c r="F542" s="48"/>
      <c r="G542" s="48"/>
      <c r="H542" s="48"/>
      <c r="I542" s="48"/>
      <c r="J542" s="45"/>
      <c r="K542" s="45"/>
      <c r="L542" s="45"/>
      <c r="M542" s="48"/>
      <c r="N542" s="49"/>
      <c r="O542" s="45"/>
      <c r="P542" s="45"/>
      <c r="Q542" s="48"/>
      <c r="R542" s="49"/>
      <c r="S542" s="45"/>
      <c r="T542" s="45"/>
      <c r="U542" s="45"/>
      <c r="V542" s="45"/>
      <c r="W542" s="49"/>
      <c r="X542" s="45"/>
      <c r="Y542" s="45"/>
      <c r="Z542" s="49"/>
      <c r="AA542" s="49"/>
      <c r="AB542" s="45"/>
      <c r="AC542" s="45"/>
      <c r="AD542" s="45"/>
    </row>
    <row r="543" spans="1:30" ht="15.75" customHeight="1">
      <c r="A543" s="45"/>
      <c r="B543" s="48"/>
      <c r="C543" s="48"/>
      <c r="D543" s="48"/>
      <c r="E543" s="45"/>
      <c r="F543" s="48"/>
      <c r="G543" s="48"/>
      <c r="H543" s="48"/>
      <c r="I543" s="48"/>
      <c r="J543" s="49"/>
      <c r="K543" s="45"/>
      <c r="L543" s="45"/>
      <c r="M543" s="48"/>
      <c r="N543" s="49"/>
      <c r="O543" s="45"/>
      <c r="P543" s="45"/>
      <c r="Q543" s="48"/>
      <c r="R543" s="45"/>
      <c r="S543" s="45"/>
      <c r="T543" s="45"/>
      <c r="U543" s="45"/>
      <c r="V543" s="45"/>
      <c r="W543" s="49"/>
      <c r="X543" s="45"/>
      <c r="Y543" s="45"/>
      <c r="Z543" s="49"/>
      <c r="AA543" s="49"/>
      <c r="AB543" s="45"/>
      <c r="AC543" s="45"/>
      <c r="AD543" s="45"/>
    </row>
  </sheetData>
  <sheetProtection algorithmName="SHA-512" hashValue="zG5s/BSxYsPKmnXczl1I5pSX5ZqY4+gvyHuM/0pxDCkQEkoRziv00coJ94EpLw9PDy9Tb9shA0gRbHqCG3z8mg==" saltValue="Lgs9Ed/vAwumO2phpXxAKQ==" spinCount="100000" sheet="1" objects="1" scenarios="1"/>
  <mergeCells count="479">
    <mergeCell ref="A162:Q162"/>
    <mergeCell ref="B150:N150"/>
    <mergeCell ref="Q150:Z150"/>
    <mergeCell ref="AB150:AD150"/>
    <mergeCell ref="Q149:Z149"/>
    <mergeCell ref="AB149:AD149"/>
    <mergeCell ref="AA157:AB157"/>
    <mergeCell ref="AA156:AE156"/>
    <mergeCell ref="AB151:AD151"/>
    <mergeCell ref="AB153:AE153"/>
    <mergeCell ref="AB152:AE152"/>
    <mergeCell ref="S152:Y152"/>
    <mergeCell ref="A155:AE155"/>
    <mergeCell ref="A156:Q156"/>
    <mergeCell ref="R156:Z156"/>
    <mergeCell ref="A157:Q159"/>
    <mergeCell ref="R157:Z159"/>
    <mergeCell ref="AA158:AB158"/>
    <mergeCell ref="AC158:AE158"/>
    <mergeCell ref="A161:AE161"/>
    <mergeCell ref="A160:Q160"/>
    <mergeCell ref="AA159:AE159"/>
    <mergeCell ref="B144:K144"/>
    <mergeCell ref="A145:AE145"/>
    <mergeCell ref="I127:P127"/>
    <mergeCell ref="I128:P128"/>
    <mergeCell ref="A129:AE129"/>
    <mergeCell ref="A127:H127"/>
    <mergeCell ref="A128:H128"/>
    <mergeCell ref="AC126:AE126"/>
    <mergeCell ref="R130:W130"/>
    <mergeCell ref="A130:Q130"/>
    <mergeCell ref="AC130:AE130"/>
    <mergeCell ref="AC128:AE128"/>
    <mergeCell ref="U126:Y126"/>
    <mergeCell ref="U127:Y127"/>
    <mergeCell ref="U128:Y128"/>
    <mergeCell ref="X130:AB130"/>
    <mergeCell ref="Z141:AE141"/>
    <mergeCell ref="Z142:AE142"/>
    <mergeCell ref="A133:I133"/>
    <mergeCell ref="J133:Q133"/>
    <mergeCell ref="Z132:AE132"/>
    <mergeCell ref="A143:AE143"/>
    <mergeCell ref="A134:AE134"/>
    <mergeCell ref="A136:AE136"/>
    <mergeCell ref="Q148:Z148"/>
    <mergeCell ref="Q147:Z147"/>
    <mergeCell ref="Q151:Z151"/>
    <mergeCell ref="B149:N149"/>
    <mergeCell ref="B151:N151"/>
    <mergeCell ref="AC157:AE157"/>
    <mergeCell ref="B153:N153"/>
    <mergeCell ref="Q153:Z153"/>
    <mergeCell ref="A135:AE135"/>
    <mergeCell ref="A138:AE138"/>
    <mergeCell ref="L144:R144"/>
    <mergeCell ref="S144:V144"/>
    <mergeCell ref="W144:X144"/>
    <mergeCell ref="AD144:AE144"/>
    <mergeCell ref="AA144:AC144"/>
    <mergeCell ref="Y144:Z144"/>
    <mergeCell ref="A139:N139"/>
    <mergeCell ref="A140:N140"/>
    <mergeCell ref="A141:N141"/>
    <mergeCell ref="A142:N142"/>
    <mergeCell ref="O139:Y139"/>
    <mergeCell ref="O141:Y141"/>
    <mergeCell ref="Z139:AE139"/>
    <mergeCell ref="Z140:AE140"/>
    <mergeCell ref="AA124:AB124"/>
    <mergeCell ref="AA125:AB125"/>
    <mergeCell ref="AA126:AB126"/>
    <mergeCell ref="AA127:AB127"/>
    <mergeCell ref="AA128:AB128"/>
    <mergeCell ref="R133:Y133"/>
    <mergeCell ref="Z133:AE133"/>
    <mergeCell ref="A131:AE131"/>
    <mergeCell ref="A132:I132"/>
    <mergeCell ref="J132:Q132"/>
    <mergeCell ref="R132:Y132"/>
    <mergeCell ref="I126:P126"/>
    <mergeCell ref="Q127:T127"/>
    <mergeCell ref="Q128:T128"/>
    <mergeCell ref="I124:P124"/>
    <mergeCell ref="I125:P125"/>
    <mergeCell ref="Q125:T125"/>
    <mergeCell ref="A124:H124"/>
    <mergeCell ref="Q124:T124"/>
    <mergeCell ref="U124:Y124"/>
    <mergeCell ref="A125:H125"/>
    <mergeCell ref="A126:H126"/>
    <mergeCell ref="Q126:T126"/>
    <mergeCell ref="AC127:AE127"/>
    <mergeCell ref="A96:AE96"/>
    <mergeCell ref="A97:L97"/>
    <mergeCell ref="M97:U97"/>
    <mergeCell ref="V97:Y97"/>
    <mergeCell ref="Z97:AB97"/>
    <mergeCell ref="L95:M95"/>
    <mergeCell ref="N95:R95"/>
    <mergeCell ref="A95:K95"/>
    <mergeCell ref="S95:X95"/>
    <mergeCell ref="Y95:AB95"/>
    <mergeCell ref="AC95:AE95"/>
    <mergeCell ref="AC97:AE97"/>
    <mergeCell ref="A93:AE93"/>
    <mergeCell ref="H89:V89"/>
    <mergeCell ref="L94:R94"/>
    <mergeCell ref="P81:AA81"/>
    <mergeCell ref="P82:AA82"/>
    <mergeCell ref="F83:AA83"/>
    <mergeCell ref="F84:AA84"/>
    <mergeCell ref="A91:G91"/>
    <mergeCell ref="H87:V87"/>
    <mergeCell ref="S94:X94"/>
    <mergeCell ref="Y94:AB94"/>
    <mergeCell ref="A94:K94"/>
    <mergeCell ref="AC94:AE94"/>
    <mergeCell ref="A84:E84"/>
    <mergeCell ref="A90:G90"/>
    <mergeCell ref="W88:Y88"/>
    <mergeCell ref="W87:Y87"/>
    <mergeCell ref="W89:Y89"/>
    <mergeCell ref="W90:Y90"/>
    <mergeCell ref="Z87:AE87"/>
    <mergeCell ref="Z88:AE88"/>
    <mergeCell ref="Z89:AE89"/>
    <mergeCell ref="Z90:AE90"/>
    <mergeCell ref="A89:G89"/>
    <mergeCell ref="H88:V88"/>
    <mergeCell ref="A87:G87"/>
    <mergeCell ref="A88:G88"/>
    <mergeCell ref="A50:V50"/>
    <mergeCell ref="W51:AE51"/>
    <mergeCell ref="W52:AE52"/>
    <mergeCell ref="W46:Z46"/>
    <mergeCell ref="AB81:AE81"/>
    <mergeCell ref="X72:AE72"/>
    <mergeCell ref="A71:M71"/>
    <mergeCell ref="A72:M72"/>
    <mergeCell ref="A65:T65"/>
    <mergeCell ref="I63:K63"/>
    <mergeCell ref="I64:K64"/>
    <mergeCell ref="A66:AE66"/>
    <mergeCell ref="P77:Y77"/>
    <mergeCell ref="U64:V64"/>
    <mergeCell ref="A47:G47"/>
    <mergeCell ref="H47:V47"/>
    <mergeCell ref="A62:H62"/>
    <mergeCell ref="W58:AE58"/>
    <mergeCell ref="W47:Z47"/>
    <mergeCell ref="AB47:AE47"/>
    <mergeCell ref="P79:Y79"/>
    <mergeCell ref="A56:V56"/>
    <mergeCell ref="A57:V57"/>
    <mergeCell ref="W50:AE50"/>
    <mergeCell ref="I51:V51"/>
    <mergeCell ref="W92:Z92"/>
    <mergeCell ref="AB92:AE92"/>
    <mergeCell ref="H90:V90"/>
    <mergeCell ref="W91:Z91"/>
    <mergeCell ref="AB91:AE91"/>
    <mergeCell ref="H92:V92"/>
    <mergeCell ref="A92:G92"/>
    <mergeCell ref="H91:V91"/>
    <mergeCell ref="L62:N62"/>
    <mergeCell ref="W59:AE59"/>
    <mergeCell ref="A85:AE85"/>
    <mergeCell ref="P76:Y76"/>
    <mergeCell ref="Z76:AE76"/>
    <mergeCell ref="K81:O81"/>
    <mergeCell ref="K82:O82"/>
    <mergeCell ref="A58:V58"/>
    <mergeCell ref="A76:O76"/>
    <mergeCell ref="N71:W71"/>
    <mergeCell ref="X71:AE71"/>
    <mergeCell ref="A51:H51"/>
    <mergeCell ref="W56:AE56"/>
    <mergeCell ref="W57:AE57"/>
    <mergeCell ref="AA62:AB62"/>
    <mergeCell ref="AO67:AP67"/>
    <mergeCell ref="W68:Y68"/>
    <mergeCell ref="Z68:AB68"/>
    <mergeCell ref="L68:U68"/>
    <mergeCell ref="N69:W69"/>
    <mergeCell ref="X69:Y69"/>
    <mergeCell ref="N70:W70"/>
    <mergeCell ref="X70:Y70"/>
    <mergeCell ref="J69:M69"/>
    <mergeCell ref="J70:M70"/>
    <mergeCell ref="Z69:AE69"/>
    <mergeCell ref="Z70:AE70"/>
    <mergeCell ref="L67:U67"/>
    <mergeCell ref="V67:Y67"/>
    <mergeCell ref="Z67:AB67"/>
    <mergeCell ref="A67:K67"/>
    <mergeCell ref="AL67:AN67"/>
    <mergeCell ref="A68:K68"/>
    <mergeCell ref="A69:I69"/>
    <mergeCell ref="A120:M120"/>
    <mergeCell ref="N120:P120"/>
    <mergeCell ref="A122:AE122"/>
    <mergeCell ref="W119:X119"/>
    <mergeCell ref="Y119:AB119"/>
    <mergeCell ref="A119:E119"/>
    <mergeCell ref="A123:H123"/>
    <mergeCell ref="AA123:AB123"/>
    <mergeCell ref="A121:M121"/>
    <mergeCell ref="N121:P121"/>
    <mergeCell ref="V120:Z120"/>
    <mergeCell ref="V121:Z121"/>
    <mergeCell ref="AA120:AB120"/>
    <mergeCell ref="AA121:AB121"/>
    <mergeCell ref="S123:V123"/>
    <mergeCell ref="Q121:U121"/>
    <mergeCell ref="P110:Y110"/>
    <mergeCell ref="Z110:AE110"/>
    <mergeCell ref="P109:Y109"/>
    <mergeCell ref="Z109:AE109"/>
    <mergeCell ref="W123:Z123"/>
    <mergeCell ref="I123:R123"/>
    <mergeCell ref="A111:O111"/>
    <mergeCell ref="P111:Y111"/>
    <mergeCell ref="Z111:AE111"/>
    <mergeCell ref="A112:AE112"/>
    <mergeCell ref="A114:AE114"/>
    <mergeCell ref="A113:AE113"/>
    <mergeCell ref="Y118:AB118"/>
    <mergeCell ref="L118:X118"/>
    <mergeCell ref="AC115:AE115"/>
    <mergeCell ref="AC116:AE116"/>
    <mergeCell ref="AC118:AE118"/>
    <mergeCell ref="AC119:AE119"/>
    <mergeCell ref="F119:I119"/>
    <mergeCell ref="J119:K119"/>
    <mergeCell ref="L119:O119"/>
    <mergeCell ref="P119:Q119"/>
    <mergeCell ref="R119:V119"/>
    <mergeCell ref="Q120:U120"/>
    <mergeCell ref="A118:K118"/>
    <mergeCell ref="Y116:AB116"/>
    <mergeCell ref="N116:P116"/>
    <mergeCell ref="A116:L116"/>
    <mergeCell ref="A115:L115"/>
    <mergeCell ref="M115:P115"/>
    <mergeCell ref="Q115:V115"/>
    <mergeCell ref="A102:O102"/>
    <mergeCell ref="P102:Y102"/>
    <mergeCell ref="Z102:AE102"/>
    <mergeCell ref="A103:O103"/>
    <mergeCell ref="P106:Y106"/>
    <mergeCell ref="Z106:AE106"/>
    <mergeCell ref="A104:O104"/>
    <mergeCell ref="P104:Y104"/>
    <mergeCell ref="Z104:AE104"/>
    <mergeCell ref="A105:O105"/>
    <mergeCell ref="P105:Y105"/>
    <mergeCell ref="Z105:AE105"/>
    <mergeCell ref="A106:O106"/>
    <mergeCell ref="P103:Y103"/>
    <mergeCell ref="Z108:AE108"/>
    <mergeCell ref="A109:O109"/>
    <mergeCell ref="A110:O110"/>
    <mergeCell ref="A70:I70"/>
    <mergeCell ref="AC67:AE67"/>
    <mergeCell ref="AC68:AE68"/>
    <mergeCell ref="AC65:AE65"/>
    <mergeCell ref="A64:H64"/>
    <mergeCell ref="W55:AE55"/>
    <mergeCell ref="Z75:AE75"/>
    <mergeCell ref="G86:L86"/>
    <mergeCell ref="M86:AE86"/>
    <mergeCell ref="AA63:AB63"/>
    <mergeCell ref="AA64:AB64"/>
    <mergeCell ref="AA65:AB65"/>
    <mergeCell ref="Z79:AE79"/>
    <mergeCell ref="Z77:AE77"/>
    <mergeCell ref="AB84:AE84"/>
    <mergeCell ref="A77:O77"/>
    <mergeCell ref="A81:J81"/>
    <mergeCell ref="A82:J82"/>
    <mergeCell ref="A83:E83"/>
    <mergeCell ref="AB83:AE83"/>
    <mergeCell ref="AB82:AE82"/>
    <mergeCell ref="P75:Y75"/>
    <mergeCell ref="X63:Y63"/>
    <mergeCell ref="X64:Y64"/>
    <mergeCell ref="X65:Y65"/>
    <mergeCell ref="U63:W63"/>
    <mergeCell ref="U65:W65"/>
    <mergeCell ref="U62:W62"/>
    <mergeCell ref="W60:AE60"/>
    <mergeCell ref="A60:V60"/>
    <mergeCell ref="AC62:AE62"/>
    <mergeCell ref="AC63:AE63"/>
    <mergeCell ref="AO34:AP34"/>
    <mergeCell ref="A34:K34"/>
    <mergeCell ref="A35:K35"/>
    <mergeCell ref="L35:U35"/>
    <mergeCell ref="W35:Y35"/>
    <mergeCell ref="Z35:AB35"/>
    <mergeCell ref="A36:O36"/>
    <mergeCell ref="AL34:AN34"/>
    <mergeCell ref="Q31:AE31"/>
    <mergeCell ref="A32:P32"/>
    <mergeCell ref="Q32:AE32"/>
    <mergeCell ref="A31:P31"/>
    <mergeCell ref="L34:U34"/>
    <mergeCell ref="V34:Y34"/>
    <mergeCell ref="Z34:AB34"/>
    <mergeCell ref="AC34:AE34"/>
    <mergeCell ref="AC35:AE35"/>
    <mergeCell ref="P36:AE36"/>
    <mergeCell ref="A33:AE33"/>
    <mergeCell ref="AL17:AN17"/>
    <mergeCell ref="A18:K18"/>
    <mergeCell ref="Z18:AB18"/>
    <mergeCell ref="A26:O26"/>
    <mergeCell ref="P26:Y26"/>
    <mergeCell ref="Z26:AE26"/>
    <mergeCell ref="A21:L21"/>
    <mergeCell ref="A22:L22"/>
    <mergeCell ref="A23:AE23"/>
    <mergeCell ref="P25:Y25"/>
    <mergeCell ref="Z25:AE25"/>
    <mergeCell ref="A25:O25"/>
    <mergeCell ref="M21:AE21"/>
    <mergeCell ref="M22:AE22"/>
    <mergeCell ref="L18:U18"/>
    <mergeCell ref="W18:Y18"/>
    <mergeCell ref="A19:I19"/>
    <mergeCell ref="J19:M19"/>
    <mergeCell ref="N19:W19"/>
    <mergeCell ref="X20:Y20"/>
    <mergeCell ref="Z20:AE20"/>
    <mergeCell ref="A24:AE24"/>
    <mergeCell ref="X19:Y19"/>
    <mergeCell ref="A20:I20"/>
    <mergeCell ref="I3:AB4"/>
    <mergeCell ref="AC1:AE1"/>
    <mergeCell ref="AD4:AE4"/>
    <mergeCell ref="AR13:AT13"/>
    <mergeCell ref="A10:L10"/>
    <mergeCell ref="A11:AE11"/>
    <mergeCell ref="AI11:AP11"/>
    <mergeCell ref="AQ11:AV11"/>
    <mergeCell ref="A12:M12"/>
    <mergeCell ref="N12:W12"/>
    <mergeCell ref="X12:AE12"/>
    <mergeCell ref="A8:AE8"/>
    <mergeCell ref="A9:L9"/>
    <mergeCell ref="M9:W9"/>
    <mergeCell ref="M10:W10"/>
    <mergeCell ref="AI12:AP12"/>
    <mergeCell ref="AQ12:AV12"/>
    <mergeCell ref="X9:AE9"/>
    <mergeCell ref="A6:AE6"/>
    <mergeCell ref="A7:AE7"/>
    <mergeCell ref="X10:AE10"/>
    <mergeCell ref="J20:M20"/>
    <mergeCell ref="N20:W20"/>
    <mergeCell ref="P15:W15"/>
    <mergeCell ref="A13:M13"/>
    <mergeCell ref="N13:W13"/>
    <mergeCell ref="X13:AE13"/>
    <mergeCell ref="A14:O14"/>
    <mergeCell ref="P14:W14"/>
    <mergeCell ref="A15:O15"/>
    <mergeCell ref="X14:AE14"/>
    <mergeCell ref="X15:AE15"/>
    <mergeCell ref="A16:AE16"/>
    <mergeCell ref="A17:K17"/>
    <mergeCell ref="L17:U17"/>
    <mergeCell ref="V17:Y17"/>
    <mergeCell ref="Z17:AB17"/>
    <mergeCell ref="AC17:AE17"/>
    <mergeCell ref="AC18:AE18"/>
    <mergeCell ref="Z19:AE19"/>
    <mergeCell ref="W45:Y45"/>
    <mergeCell ref="AB46:AE46"/>
    <mergeCell ref="Z42:AE42"/>
    <mergeCell ref="Z43:AE43"/>
    <mergeCell ref="Z44:AE44"/>
    <mergeCell ref="Z45:AE45"/>
    <mergeCell ref="H45:V45"/>
    <mergeCell ref="H46:V46"/>
    <mergeCell ref="P37:AE37"/>
    <mergeCell ref="AC38:AE38"/>
    <mergeCell ref="AC39:AE39"/>
    <mergeCell ref="L41:AE41"/>
    <mergeCell ref="W43:Y43"/>
    <mergeCell ref="W44:Y44"/>
    <mergeCell ref="A43:G43"/>
    <mergeCell ref="A37:O37"/>
    <mergeCell ref="W38:AB38"/>
    <mergeCell ref="W39:AB39"/>
    <mergeCell ref="B39:D39"/>
    <mergeCell ref="H42:V42"/>
    <mergeCell ref="H44:V44"/>
    <mergeCell ref="G38:V38"/>
    <mergeCell ref="G39:V39"/>
    <mergeCell ref="W42:Y42"/>
    <mergeCell ref="A44:G44"/>
    <mergeCell ref="A42:G42"/>
    <mergeCell ref="H43:V43"/>
    <mergeCell ref="A40:AE40"/>
    <mergeCell ref="A41:F41"/>
    <mergeCell ref="G41:K41"/>
    <mergeCell ref="A27:O27"/>
    <mergeCell ref="P27:Y27"/>
    <mergeCell ref="Z27:AE27"/>
    <mergeCell ref="P30:Y30"/>
    <mergeCell ref="Z30:AE30"/>
    <mergeCell ref="A28:O28"/>
    <mergeCell ref="P28:Y28"/>
    <mergeCell ref="Z28:AE28"/>
    <mergeCell ref="A29:O29"/>
    <mergeCell ref="P29:Y29"/>
    <mergeCell ref="Z29:AE29"/>
    <mergeCell ref="A30:O30"/>
    <mergeCell ref="P108:Y108"/>
    <mergeCell ref="A101:AE101"/>
    <mergeCell ref="A99:AE99"/>
    <mergeCell ref="A98:L98"/>
    <mergeCell ref="M98:U98"/>
    <mergeCell ref="Z103:AE103"/>
    <mergeCell ref="L100:AE100"/>
    <mergeCell ref="V98:Y98"/>
    <mergeCell ref="Z98:AB98"/>
    <mergeCell ref="AC98:AE98"/>
    <mergeCell ref="A48:AE48"/>
    <mergeCell ref="A49:V49"/>
    <mergeCell ref="W49:AE49"/>
    <mergeCell ref="A80:O80"/>
    <mergeCell ref="A61:AE61"/>
    <mergeCell ref="I62:K62"/>
    <mergeCell ref="O62:T62"/>
    <mergeCell ref="A63:H63"/>
    <mergeCell ref="A74:AE74"/>
    <mergeCell ref="A75:O75"/>
    <mergeCell ref="A59:J59"/>
    <mergeCell ref="K59:V59"/>
    <mergeCell ref="A52:V52"/>
    <mergeCell ref="A53:V53"/>
    <mergeCell ref="A54:V54"/>
    <mergeCell ref="A55:V55"/>
    <mergeCell ref="L63:N63"/>
    <mergeCell ref="L64:N64"/>
    <mergeCell ref="O63:T63"/>
    <mergeCell ref="O64:T64"/>
    <mergeCell ref="N72:W72"/>
    <mergeCell ref="W53:AE53"/>
    <mergeCell ref="W54:AE54"/>
    <mergeCell ref="X62:Y62"/>
    <mergeCell ref="A137:AE137"/>
    <mergeCell ref="AC64:AE64"/>
    <mergeCell ref="A73:AE73"/>
    <mergeCell ref="P80:Y80"/>
    <mergeCell ref="Z80:AE80"/>
    <mergeCell ref="A78:O78"/>
    <mergeCell ref="P78:Y78"/>
    <mergeCell ref="Z78:AE78"/>
    <mergeCell ref="A79:O79"/>
    <mergeCell ref="U125:Y125"/>
    <mergeCell ref="AC120:AE120"/>
    <mergeCell ref="AC121:AE121"/>
    <mergeCell ref="AC123:AE123"/>
    <mergeCell ref="AC124:AE124"/>
    <mergeCell ref="AC125:AE125"/>
    <mergeCell ref="W115:X115"/>
    <mergeCell ref="Y115:AB115"/>
    <mergeCell ref="Q116:V116"/>
    <mergeCell ref="W116:X116"/>
    <mergeCell ref="A117:AE117"/>
    <mergeCell ref="A107:O107"/>
    <mergeCell ref="P107:Y107"/>
    <mergeCell ref="Z107:AE107"/>
    <mergeCell ref="A108:O108"/>
  </mergeCells>
  <dataValidations disablePrompts="1" count="19">
    <dataValidation type="decimal" operator="greaterThanOrEqual" allowBlank="1" showErrorMessage="1" sqref="Z111:AA111">
      <formula1>0</formula1>
    </dataValidation>
    <dataValidation type="list" allowBlank="1" showErrorMessage="1" sqref="J133">
      <formula1>$ET$1:$ET$25</formula1>
    </dataValidation>
    <dataValidation type="decimal" allowBlank="1" showErrorMessage="1" sqref="A133">
      <formula1>1</formula1>
      <formula2>9999999</formula2>
    </dataValidation>
    <dataValidation type="list" allowBlank="1" showErrorMessage="1" sqref="R133 Z133:AA133">
      <formula1>$EU$1:$EU$29</formula1>
    </dataValidation>
    <dataValidation type="list" allowBlank="1" showErrorMessage="1" sqref="X70">
      <formula1>$EC$1:$EC$4</formula1>
    </dataValidation>
    <dataValidation type="list" allowBlank="1" showInputMessage="1" showErrorMessage="1" sqref="K82:O82">
      <formula1>$FA$3:$FA$4</formula1>
    </dataValidation>
    <dataValidation allowBlank="1" showErrorMessage="1" sqref="V68 V35"/>
    <dataValidation type="list" allowBlank="1" showErrorMessage="1" sqref="O140 A140 A142 O142">
      <formula1>$GA$3:$GA$26</formula1>
    </dataValidation>
    <dataValidation type="list" allowBlank="1" showErrorMessage="1" sqref="A84">
      <formula1>$EB$1:$EB$6</formula1>
    </dataValidation>
    <dataValidation type="list" allowBlank="1" showInputMessage="1" showErrorMessage="1" prompt="El Capital de trabajo incluye, materias primas, compra de inventarios, gastos operativos._x000a__x000a_Los activos fijos, son equipos, maquinas o herramientas necesarias para realizar la actividad a emprender." sqref="N13:W13">
      <formula1>$EE$3:$EE$5</formula1>
    </dataValidation>
    <dataValidation type="list" allowBlank="1" showErrorMessage="1" sqref="A20:I20 A70:I70">
      <formula1>$FB$3:$FB$7</formula1>
    </dataValidation>
    <dataValidation type="list" allowBlank="1" showErrorMessage="1" sqref="A72">
      <formula1>$EO$1:$EO$6</formula1>
    </dataValidation>
    <dataValidation type="list" allowBlank="1" showErrorMessage="1" sqref="J20:M20 J70:M70">
      <formula1>$EN$3:$EN$8</formula1>
    </dataValidation>
    <dataValidation type="list" allowBlank="1" showErrorMessage="1" sqref="M10">
      <formula1>$EK$1:$EK$8</formula1>
    </dataValidation>
    <dataValidation type="list" allowBlank="1" showErrorMessage="1" sqref="N20:W20 N70:W70">
      <formula1>$ED$3:$ED$8</formula1>
    </dataValidation>
    <dataValidation type="list" allowBlank="1" showErrorMessage="1" sqref="X20:Y20">
      <formula1>$EC$3:$EC$4</formula1>
    </dataValidation>
    <dataValidation type="list" allowBlank="1" showErrorMessage="1" sqref="A22:L22 A111:O111">
      <formula1>$EO$3:$EO$6</formula1>
    </dataValidation>
    <dataValidation type="list" allowBlank="1" showErrorMessage="1" sqref="P109:Y109">
      <formula1>$EM$3:$EM$8</formula1>
    </dataValidation>
    <dataValidation type="list" allowBlank="1" showErrorMessage="1" sqref="W116:X116">
      <formula1>$EZ$3:$EZ$52</formula1>
    </dataValidation>
  </dataValidations>
  <hyperlinks>
    <hyperlink ref="GF69" r:id="rId1"/>
  </hyperlinks>
  <pageMargins left="0.78740157480314965" right="0.31496062992125984" top="0.31496062992125984" bottom="0.15748031496062992" header="0" footer="0"/>
  <pageSetup scale="46" fitToHeight="4" orientation="portrait" r:id="rId2"/>
  <headerFooter scaleWithDoc="0">
    <oddFooter>&amp;L&amp;"Arial,Normal"&amp;7Oficina de Proyectos y Procesos
Solicitud de Crédito Persona Natural (Emprendedor-Credimujer)
FE.ME.AC.123.V2&amp;R&amp;"Arial,Normal"&amp;7&amp;P/ &amp;P</oddFooter>
  </headerFooter>
  <rowBreaks count="1" manualBreakCount="1">
    <brk id="84" max="16383" man="1"/>
  </rowBreaks>
  <colBreaks count="1" manualBreakCount="1">
    <brk id="31" max="1048575" man="1"/>
  </col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0" r:id="rId5" name="Check Box 6">
              <controlPr defaultSize="0" autoFill="0" autoLine="0" autoPict="0">
                <anchor moveWithCells="1">
                  <from>
                    <xdr:col>28</xdr:col>
                    <xdr:colOff>104775</xdr:colOff>
                    <xdr:row>2</xdr:row>
                    <xdr:rowOff>180975</xdr:rowOff>
                  </from>
                  <to>
                    <xdr:col>28</xdr:col>
                    <xdr:colOff>361950</xdr:colOff>
                    <xdr:row>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6" name="Check Box 7">
              <controlPr defaultSize="0" autoFill="0" autoLine="0" autoPict="0">
                <anchor moveWithCells="1">
                  <from>
                    <xdr:col>28</xdr:col>
                    <xdr:colOff>104775</xdr:colOff>
                    <xdr:row>1</xdr:row>
                    <xdr:rowOff>47625</xdr:rowOff>
                  </from>
                  <to>
                    <xdr:col>28</xdr:col>
                    <xdr:colOff>342900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7" name="Check Box 20">
              <controlPr defaultSize="0" autoFill="0" autoLine="0" autoPict="0">
                <anchor moveWithCells="1">
                  <from>
                    <xdr:col>3</xdr:col>
                    <xdr:colOff>123825</xdr:colOff>
                    <xdr:row>118</xdr:row>
                    <xdr:rowOff>19050</xdr:rowOff>
                  </from>
                  <to>
                    <xdr:col>6</xdr:col>
                    <xdr:colOff>95250</xdr:colOff>
                    <xdr:row>118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8" name="Check Box 21">
              <controlPr defaultSize="0" autoFill="0" autoLine="0" autoPict="0">
                <anchor moveWithCells="1">
                  <from>
                    <xdr:col>9</xdr:col>
                    <xdr:colOff>133350</xdr:colOff>
                    <xdr:row>118</xdr:row>
                    <xdr:rowOff>19050</xdr:rowOff>
                  </from>
                  <to>
                    <xdr:col>10</xdr:col>
                    <xdr:colOff>342900</xdr:colOff>
                    <xdr:row>118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9" name="Check Box 22">
              <controlPr defaultSize="0" autoFill="0" autoLine="0" autoPict="0">
                <anchor moveWithCells="1">
                  <from>
                    <xdr:col>14</xdr:col>
                    <xdr:colOff>38100</xdr:colOff>
                    <xdr:row>118</xdr:row>
                    <xdr:rowOff>19050</xdr:rowOff>
                  </from>
                  <to>
                    <xdr:col>16</xdr:col>
                    <xdr:colOff>142875</xdr:colOff>
                    <xdr:row>118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0" name="Check Box 25">
              <controlPr defaultSize="0" autoFill="0" autoLine="0" autoPict="0">
                <anchor moveWithCells="1">
                  <from>
                    <xdr:col>26</xdr:col>
                    <xdr:colOff>342900</xdr:colOff>
                    <xdr:row>117</xdr:row>
                    <xdr:rowOff>190500</xdr:rowOff>
                  </from>
                  <to>
                    <xdr:col>27</xdr:col>
                    <xdr:colOff>200025</xdr:colOff>
                    <xdr:row>119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11" name="Check Box 26">
              <controlPr defaultSize="0" autoFill="0" autoLine="0" autoPict="0">
                <anchor moveWithCells="1">
                  <from>
                    <xdr:col>24</xdr:col>
                    <xdr:colOff>857250</xdr:colOff>
                    <xdr:row>117</xdr:row>
                    <xdr:rowOff>190500</xdr:rowOff>
                  </from>
                  <to>
                    <xdr:col>25</xdr:col>
                    <xdr:colOff>371475</xdr:colOff>
                    <xdr:row>119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12" name="Check Box 27">
              <controlPr defaultSize="0" autoFill="0" autoLine="0" autoPict="0">
                <anchor moveWithCells="1">
                  <from>
                    <xdr:col>22</xdr:col>
                    <xdr:colOff>57150</xdr:colOff>
                    <xdr:row>118</xdr:row>
                    <xdr:rowOff>19050</xdr:rowOff>
                  </from>
                  <to>
                    <xdr:col>22</xdr:col>
                    <xdr:colOff>800100</xdr:colOff>
                    <xdr:row>118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13" name="Check Box 28">
              <controlPr defaultSize="0" autoFill="0" autoLine="0" autoPict="0">
                <anchor moveWithCells="1">
                  <from>
                    <xdr:col>29</xdr:col>
                    <xdr:colOff>9525</xdr:colOff>
                    <xdr:row>117</xdr:row>
                    <xdr:rowOff>190500</xdr:rowOff>
                  </from>
                  <to>
                    <xdr:col>29</xdr:col>
                    <xdr:colOff>485775</xdr:colOff>
                    <xdr:row>119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14" name="Check Box 29">
              <controlPr defaultSize="0" autoFill="0" autoLine="0" autoPict="0">
                <anchor moveWithCells="1">
                  <from>
                    <xdr:col>29</xdr:col>
                    <xdr:colOff>809625</xdr:colOff>
                    <xdr:row>117</xdr:row>
                    <xdr:rowOff>190500</xdr:rowOff>
                  </from>
                  <to>
                    <xdr:col>30</xdr:col>
                    <xdr:colOff>323850</xdr:colOff>
                    <xdr:row>119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15" name="Check Box 31">
              <controlPr defaultSize="0" autoFill="0" autoLine="0" autoPict="0">
                <anchor moveWithCells="1">
                  <from>
                    <xdr:col>0</xdr:col>
                    <xdr:colOff>200025</xdr:colOff>
                    <xdr:row>38</xdr:row>
                    <xdr:rowOff>9525</xdr:rowOff>
                  </from>
                  <to>
                    <xdr:col>1</xdr:col>
                    <xdr:colOff>266700</xdr:colOff>
                    <xdr:row>38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16" name="Check Box 32">
              <controlPr defaultSize="0" autoFill="0" autoLine="0" autoPict="0">
                <anchor moveWithCells="1">
                  <from>
                    <xdr:col>4</xdr:col>
                    <xdr:colOff>238125</xdr:colOff>
                    <xdr:row>38</xdr:row>
                    <xdr:rowOff>9525</xdr:rowOff>
                  </from>
                  <to>
                    <xdr:col>5</xdr:col>
                    <xdr:colOff>266700</xdr:colOff>
                    <xdr:row>38</xdr:row>
                    <xdr:rowOff>238125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ErrorMessage="1">
          <x14:formula1>
            <xm:f>Hoja4!$A$4:$A$11</xm:f>
          </x14:formula1>
          <xm:sqref>X13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6"/>
  <sheetViews>
    <sheetView workbookViewId="0">
      <selection activeCell="B3" sqref="B3"/>
    </sheetView>
  </sheetViews>
  <sheetFormatPr baseColWidth="10" defaultRowHeight="15"/>
  <sheetData>
    <row r="2" spans="2:2">
      <c r="B2" s="202" t="s">
        <v>1909</v>
      </c>
    </row>
    <row r="3" spans="2:2">
      <c r="B3">
        <f>'SOLICITUD DE CRÉDITO PN'!I125*'SOLICITUD DE CRÉDITO PN'!Z125</f>
        <v>0</v>
      </c>
    </row>
    <row r="4" spans="2:2">
      <c r="B4">
        <f>'SOLICITUD DE CRÉDITO PN'!I126*'SOLICITUD DE CRÉDITO PN'!Z126</f>
        <v>0</v>
      </c>
    </row>
    <row r="5" spans="2:2">
      <c r="B5">
        <f>'SOLICITUD DE CRÉDITO PN'!I127*'SOLICITUD DE CRÉDITO PN'!Z127</f>
        <v>0</v>
      </c>
    </row>
    <row r="6" spans="2:2">
      <c r="B6">
        <f>'SOLICITUD DE CRÉDITO PN'!I128*'SOLICITUD DE CRÉDITO PN'!Z128</f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2"/>
  <dimension ref="A1:J27"/>
  <sheetViews>
    <sheetView showGridLines="0" showWhiteSpace="0" topLeftCell="A13" zoomScale="95" zoomScaleNormal="95" zoomScaleSheetLayoutView="110" zoomScalePageLayoutView="90" workbookViewId="0">
      <selection activeCell="E17" sqref="E17"/>
    </sheetView>
  </sheetViews>
  <sheetFormatPr baseColWidth="10" defaultRowHeight="14.25"/>
  <cols>
    <col min="1" max="1" width="9.140625" style="14" customWidth="1"/>
    <col min="2" max="2" width="3.28515625" style="14" customWidth="1"/>
    <col min="3" max="3" width="10.7109375" style="14" customWidth="1"/>
    <col min="4" max="4" width="38.7109375" style="14" customWidth="1"/>
    <col min="5" max="5" width="20.7109375" style="14" customWidth="1"/>
    <col min="6" max="6" width="34.140625" style="14" customWidth="1"/>
    <col min="7" max="7" width="9.140625" style="14" customWidth="1"/>
    <col min="8" max="8" width="11.42578125" style="15"/>
    <col min="9" max="9" width="11.42578125" style="14"/>
    <col min="10" max="10" width="11.42578125" style="14" customWidth="1"/>
    <col min="11" max="256" width="11.42578125" style="14"/>
    <col min="257" max="257" width="8.7109375" style="14" customWidth="1"/>
    <col min="258" max="258" width="3.28515625" style="14" customWidth="1"/>
    <col min="259" max="259" width="10.7109375" style="14" customWidth="1"/>
    <col min="260" max="260" width="38.7109375" style="14" customWidth="1"/>
    <col min="261" max="261" width="20.7109375" style="14" customWidth="1"/>
    <col min="262" max="262" width="28.7109375" style="14" customWidth="1"/>
    <col min="263" max="263" width="8.7109375" style="14" customWidth="1"/>
    <col min="264" max="512" width="11.42578125" style="14"/>
    <col min="513" max="513" width="8.7109375" style="14" customWidth="1"/>
    <col min="514" max="514" width="3.28515625" style="14" customWidth="1"/>
    <col min="515" max="515" width="10.7109375" style="14" customWidth="1"/>
    <col min="516" max="516" width="38.7109375" style="14" customWidth="1"/>
    <col min="517" max="517" width="20.7109375" style="14" customWidth="1"/>
    <col min="518" max="518" width="28.7109375" style="14" customWidth="1"/>
    <col min="519" max="519" width="8.7109375" style="14" customWidth="1"/>
    <col min="520" max="768" width="11.42578125" style="14"/>
    <col min="769" max="769" width="8.7109375" style="14" customWidth="1"/>
    <col min="770" max="770" width="3.28515625" style="14" customWidth="1"/>
    <col min="771" max="771" width="10.7109375" style="14" customWidth="1"/>
    <col min="772" max="772" width="38.7109375" style="14" customWidth="1"/>
    <col min="773" max="773" width="20.7109375" style="14" customWidth="1"/>
    <col min="774" max="774" width="28.7109375" style="14" customWidth="1"/>
    <col min="775" max="775" width="8.7109375" style="14" customWidth="1"/>
    <col min="776" max="1024" width="11.42578125" style="14"/>
    <col min="1025" max="1025" width="8.7109375" style="14" customWidth="1"/>
    <col min="1026" max="1026" width="3.28515625" style="14" customWidth="1"/>
    <col min="1027" max="1027" width="10.7109375" style="14" customWidth="1"/>
    <col min="1028" max="1028" width="38.7109375" style="14" customWidth="1"/>
    <col min="1029" max="1029" width="20.7109375" style="14" customWidth="1"/>
    <col min="1030" max="1030" width="28.7109375" style="14" customWidth="1"/>
    <col min="1031" max="1031" width="8.7109375" style="14" customWidth="1"/>
    <col min="1032" max="1280" width="11.42578125" style="14"/>
    <col min="1281" max="1281" width="8.7109375" style="14" customWidth="1"/>
    <col min="1282" max="1282" width="3.28515625" style="14" customWidth="1"/>
    <col min="1283" max="1283" width="10.7109375" style="14" customWidth="1"/>
    <col min="1284" max="1284" width="38.7109375" style="14" customWidth="1"/>
    <col min="1285" max="1285" width="20.7109375" style="14" customWidth="1"/>
    <col min="1286" max="1286" width="28.7109375" style="14" customWidth="1"/>
    <col min="1287" max="1287" width="8.7109375" style="14" customWidth="1"/>
    <col min="1288" max="1536" width="11.42578125" style="14"/>
    <col min="1537" max="1537" width="8.7109375" style="14" customWidth="1"/>
    <col min="1538" max="1538" width="3.28515625" style="14" customWidth="1"/>
    <col min="1539" max="1539" width="10.7109375" style="14" customWidth="1"/>
    <col min="1540" max="1540" width="38.7109375" style="14" customWidth="1"/>
    <col min="1541" max="1541" width="20.7109375" style="14" customWidth="1"/>
    <col min="1542" max="1542" width="28.7109375" style="14" customWidth="1"/>
    <col min="1543" max="1543" width="8.7109375" style="14" customWidth="1"/>
    <col min="1544" max="1792" width="11.42578125" style="14"/>
    <col min="1793" max="1793" width="8.7109375" style="14" customWidth="1"/>
    <col min="1794" max="1794" width="3.28515625" style="14" customWidth="1"/>
    <col min="1795" max="1795" width="10.7109375" style="14" customWidth="1"/>
    <col min="1796" max="1796" width="38.7109375" style="14" customWidth="1"/>
    <col min="1797" max="1797" width="20.7109375" style="14" customWidth="1"/>
    <col min="1798" max="1798" width="28.7109375" style="14" customWidth="1"/>
    <col min="1799" max="1799" width="8.7109375" style="14" customWidth="1"/>
    <col min="1800" max="2048" width="11.42578125" style="14"/>
    <col min="2049" max="2049" width="8.7109375" style="14" customWidth="1"/>
    <col min="2050" max="2050" width="3.28515625" style="14" customWidth="1"/>
    <col min="2051" max="2051" width="10.7109375" style="14" customWidth="1"/>
    <col min="2052" max="2052" width="38.7109375" style="14" customWidth="1"/>
    <col min="2053" max="2053" width="20.7109375" style="14" customWidth="1"/>
    <col min="2054" max="2054" width="28.7109375" style="14" customWidth="1"/>
    <col min="2055" max="2055" width="8.7109375" style="14" customWidth="1"/>
    <col min="2056" max="2304" width="11.42578125" style="14"/>
    <col min="2305" max="2305" width="8.7109375" style="14" customWidth="1"/>
    <col min="2306" max="2306" width="3.28515625" style="14" customWidth="1"/>
    <col min="2307" max="2307" width="10.7109375" style="14" customWidth="1"/>
    <col min="2308" max="2308" width="38.7109375" style="14" customWidth="1"/>
    <col min="2309" max="2309" width="20.7109375" style="14" customWidth="1"/>
    <col min="2310" max="2310" width="28.7109375" style="14" customWidth="1"/>
    <col min="2311" max="2311" width="8.7109375" style="14" customWidth="1"/>
    <col min="2312" max="2560" width="11.42578125" style="14"/>
    <col min="2561" max="2561" width="8.7109375" style="14" customWidth="1"/>
    <col min="2562" max="2562" width="3.28515625" style="14" customWidth="1"/>
    <col min="2563" max="2563" width="10.7109375" style="14" customWidth="1"/>
    <col min="2564" max="2564" width="38.7109375" style="14" customWidth="1"/>
    <col min="2565" max="2565" width="20.7109375" style="14" customWidth="1"/>
    <col min="2566" max="2566" width="28.7109375" style="14" customWidth="1"/>
    <col min="2567" max="2567" width="8.7109375" style="14" customWidth="1"/>
    <col min="2568" max="2816" width="11.42578125" style="14"/>
    <col min="2817" max="2817" width="8.7109375" style="14" customWidth="1"/>
    <col min="2818" max="2818" width="3.28515625" style="14" customWidth="1"/>
    <col min="2819" max="2819" width="10.7109375" style="14" customWidth="1"/>
    <col min="2820" max="2820" width="38.7109375" style="14" customWidth="1"/>
    <col min="2821" max="2821" width="20.7109375" style="14" customWidth="1"/>
    <col min="2822" max="2822" width="28.7109375" style="14" customWidth="1"/>
    <col min="2823" max="2823" width="8.7109375" style="14" customWidth="1"/>
    <col min="2824" max="3072" width="11.42578125" style="14"/>
    <col min="3073" max="3073" width="8.7109375" style="14" customWidth="1"/>
    <col min="3074" max="3074" width="3.28515625" style="14" customWidth="1"/>
    <col min="3075" max="3075" width="10.7109375" style="14" customWidth="1"/>
    <col min="3076" max="3076" width="38.7109375" style="14" customWidth="1"/>
    <col min="3077" max="3077" width="20.7109375" style="14" customWidth="1"/>
    <col min="3078" max="3078" width="28.7109375" style="14" customWidth="1"/>
    <col min="3079" max="3079" width="8.7109375" style="14" customWidth="1"/>
    <col min="3080" max="3328" width="11.42578125" style="14"/>
    <col min="3329" max="3329" width="8.7109375" style="14" customWidth="1"/>
    <col min="3330" max="3330" width="3.28515625" style="14" customWidth="1"/>
    <col min="3331" max="3331" width="10.7109375" style="14" customWidth="1"/>
    <col min="3332" max="3332" width="38.7109375" style="14" customWidth="1"/>
    <col min="3333" max="3333" width="20.7109375" style="14" customWidth="1"/>
    <col min="3334" max="3334" width="28.7109375" style="14" customWidth="1"/>
    <col min="3335" max="3335" width="8.7109375" style="14" customWidth="1"/>
    <col min="3336" max="3584" width="11.42578125" style="14"/>
    <col min="3585" max="3585" width="8.7109375" style="14" customWidth="1"/>
    <col min="3586" max="3586" width="3.28515625" style="14" customWidth="1"/>
    <col min="3587" max="3587" width="10.7109375" style="14" customWidth="1"/>
    <col min="3588" max="3588" width="38.7109375" style="14" customWidth="1"/>
    <col min="3589" max="3589" width="20.7109375" style="14" customWidth="1"/>
    <col min="3590" max="3590" width="28.7109375" style="14" customWidth="1"/>
    <col min="3591" max="3591" width="8.7109375" style="14" customWidth="1"/>
    <col min="3592" max="3840" width="11.42578125" style="14"/>
    <col min="3841" max="3841" width="8.7109375" style="14" customWidth="1"/>
    <col min="3842" max="3842" width="3.28515625" style="14" customWidth="1"/>
    <col min="3843" max="3843" width="10.7109375" style="14" customWidth="1"/>
    <col min="3844" max="3844" width="38.7109375" style="14" customWidth="1"/>
    <col min="3845" max="3845" width="20.7109375" style="14" customWidth="1"/>
    <col min="3846" max="3846" width="28.7109375" style="14" customWidth="1"/>
    <col min="3847" max="3847" width="8.7109375" style="14" customWidth="1"/>
    <col min="3848" max="4096" width="11.42578125" style="14"/>
    <col min="4097" max="4097" width="8.7109375" style="14" customWidth="1"/>
    <col min="4098" max="4098" width="3.28515625" style="14" customWidth="1"/>
    <col min="4099" max="4099" width="10.7109375" style="14" customWidth="1"/>
    <col min="4100" max="4100" width="38.7109375" style="14" customWidth="1"/>
    <col min="4101" max="4101" width="20.7109375" style="14" customWidth="1"/>
    <col min="4102" max="4102" width="28.7109375" style="14" customWidth="1"/>
    <col min="4103" max="4103" width="8.7109375" style="14" customWidth="1"/>
    <col min="4104" max="4352" width="11.42578125" style="14"/>
    <col min="4353" max="4353" width="8.7109375" style="14" customWidth="1"/>
    <col min="4354" max="4354" width="3.28515625" style="14" customWidth="1"/>
    <col min="4355" max="4355" width="10.7109375" style="14" customWidth="1"/>
    <col min="4356" max="4356" width="38.7109375" style="14" customWidth="1"/>
    <col min="4357" max="4357" width="20.7109375" style="14" customWidth="1"/>
    <col min="4358" max="4358" width="28.7109375" style="14" customWidth="1"/>
    <col min="4359" max="4359" width="8.7109375" style="14" customWidth="1"/>
    <col min="4360" max="4608" width="11.42578125" style="14"/>
    <col min="4609" max="4609" width="8.7109375" style="14" customWidth="1"/>
    <col min="4610" max="4610" width="3.28515625" style="14" customWidth="1"/>
    <col min="4611" max="4611" width="10.7109375" style="14" customWidth="1"/>
    <col min="4612" max="4612" width="38.7109375" style="14" customWidth="1"/>
    <col min="4613" max="4613" width="20.7109375" style="14" customWidth="1"/>
    <col min="4614" max="4614" width="28.7109375" style="14" customWidth="1"/>
    <col min="4615" max="4615" width="8.7109375" style="14" customWidth="1"/>
    <col min="4616" max="4864" width="11.42578125" style="14"/>
    <col min="4865" max="4865" width="8.7109375" style="14" customWidth="1"/>
    <col min="4866" max="4866" width="3.28515625" style="14" customWidth="1"/>
    <col min="4867" max="4867" width="10.7109375" style="14" customWidth="1"/>
    <col min="4868" max="4868" width="38.7109375" style="14" customWidth="1"/>
    <col min="4869" max="4869" width="20.7109375" style="14" customWidth="1"/>
    <col min="4870" max="4870" width="28.7109375" style="14" customWidth="1"/>
    <col min="4871" max="4871" width="8.7109375" style="14" customWidth="1"/>
    <col min="4872" max="5120" width="11.42578125" style="14"/>
    <col min="5121" max="5121" width="8.7109375" style="14" customWidth="1"/>
    <col min="5122" max="5122" width="3.28515625" style="14" customWidth="1"/>
    <col min="5123" max="5123" width="10.7109375" style="14" customWidth="1"/>
    <col min="5124" max="5124" width="38.7109375" style="14" customWidth="1"/>
    <col min="5125" max="5125" width="20.7109375" style="14" customWidth="1"/>
    <col min="5126" max="5126" width="28.7109375" style="14" customWidth="1"/>
    <col min="5127" max="5127" width="8.7109375" style="14" customWidth="1"/>
    <col min="5128" max="5376" width="11.42578125" style="14"/>
    <col min="5377" max="5377" width="8.7109375" style="14" customWidth="1"/>
    <col min="5378" max="5378" width="3.28515625" style="14" customWidth="1"/>
    <col min="5379" max="5379" width="10.7109375" style="14" customWidth="1"/>
    <col min="5380" max="5380" width="38.7109375" style="14" customWidth="1"/>
    <col min="5381" max="5381" width="20.7109375" style="14" customWidth="1"/>
    <col min="5382" max="5382" width="28.7109375" style="14" customWidth="1"/>
    <col min="5383" max="5383" width="8.7109375" style="14" customWidth="1"/>
    <col min="5384" max="5632" width="11.42578125" style="14"/>
    <col min="5633" max="5633" width="8.7109375" style="14" customWidth="1"/>
    <col min="5634" max="5634" width="3.28515625" style="14" customWidth="1"/>
    <col min="5635" max="5635" width="10.7109375" style="14" customWidth="1"/>
    <col min="5636" max="5636" width="38.7109375" style="14" customWidth="1"/>
    <col min="5637" max="5637" width="20.7109375" style="14" customWidth="1"/>
    <col min="5638" max="5638" width="28.7109375" style="14" customWidth="1"/>
    <col min="5639" max="5639" width="8.7109375" style="14" customWidth="1"/>
    <col min="5640" max="5888" width="11.42578125" style="14"/>
    <col min="5889" max="5889" width="8.7109375" style="14" customWidth="1"/>
    <col min="5890" max="5890" width="3.28515625" style="14" customWidth="1"/>
    <col min="5891" max="5891" width="10.7109375" style="14" customWidth="1"/>
    <col min="5892" max="5892" width="38.7109375" style="14" customWidth="1"/>
    <col min="5893" max="5893" width="20.7109375" style="14" customWidth="1"/>
    <col min="5894" max="5894" width="28.7109375" style="14" customWidth="1"/>
    <col min="5895" max="5895" width="8.7109375" style="14" customWidth="1"/>
    <col min="5896" max="6144" width="11.42578125" style="14"/>
    <col min="6145" max="6145" width="8.7109375" style="14" customWidth="1"/>
    <col min="6146" max="6146" width="3.28515625" style="14" customWidth="1"/>
    <col min="6147" max="6147" width="10.7109375" style="14" customWidth="1"/>
    <col min="6148" max="6148" width="38.7109375" style="14" customWidth="1"/>
    <col min="6149" max="6149" width="20.7109375" style="14" customWidth="1"/>
    <col min="6150" max="6150" width="28.7109375" style="14" customWidth="1"/>
    <col min="6151" max="6151" width="8.7109375" style="14" customWidth="1"/>
    <col min="6152" max="6400" width="11.42578125" style="14"/>
    <col min="6401" max="6401" width="8.7109375" style="14" customWidth="1"/>
    <col min="6402" max="6402" width="3.28515625" style="14" customWidth="1"/>
    <col min="6403" max="6403" width="10.7109375" style="14" customWidth="1"/>
    <col min="6404" max="6404" width="38.7109375" style="14" customWidth="1"/>
    <col min="6405" max="6405" width="20.7109375" style="14" customWidth="1"/>
    <col min="6406" max="6406" width="28.7109375" style="14" customWidth="1"/>
    <col min="6407" max="6407" width="8.7109375" style="14" customWidth="1"/>
    <col min="6408" max="6656" width="11.42578125" style="14"/>
    <col min="6657" max="6657" width="8.7109375" style="14" customWidth="1"/>
    <col min="6658" max="6658" width="3.28515625" style="14" customWidth="1"/>
    <col min="6659" max="6659" width="10.7109375" style="14" customWidth="1"/>
    <col min="6660" max="6660" width="38.7109375" style="14" customWidth="1"/>
    <col min="6661" max="6661" width="20.7109375" style="14" customWidth="1"/>
    <col min="6662" max="6662" width="28.7109375" style="14" customWidth="1"/>
    <col min="6663" max="6663" width="8.7109375" style="14" customWidth="1"/>
    <col min="6664" max="6912" width="11.42578125" style="14"/>
    <col min="6913" max="6913" width="8.7109375" style="14" customWidth="1"/>
    <col min="6914" max="6914" width="3.28515625" style="14" customWidth="1"/>
    <col min="6915" max="6915" width="10.7109375" style="14" customWidth="1"/>
    <col min="6916" max="6916" width="38.7109375" style="14" customWidth="1"/>
    <col min="6917" max="6917" width="20.7109375" style="14" customWidth="1"/>
    <col min="6918" max="6918" width="28.7109375" style="14" customWidth="1"/>
    <col min="6919" max="6919" width="8.7109375" style="14" customWidth="1"/>
    <col min="6920" max="7168" width="11.42578125" style="14"/>
    <col min="7169" max="7169" width="8.7109375" style="14" customWidth="1"/>
    <col min="7170" max="7170" width="3.28515625" style="14" customWidth="1"/>
    <col min="7171" max="7171" width="10.7109375" style="14" customWidth="1"/>
    <col min="7172" max="7172" width="38.7109375" style="14" customWidth="1"/>
    <col min="7173" max="7173" width="20.7109375" style="14" customWidth="1"/>
    <col min="7174" max="7174" width="28.7109375" style="14" customWidth="1"/>
    <col min="7175" max="7175" width="8.7109375" style="14" customWidth="1"/>
    <col min="7176" max="7424" width="11.42578125" style="14"/>
    <col min="7425" max="7425" width="8.7109375" style="14" customWidth="1"/>
    <col min="7426" max="7426" width="3.28515625" style="14" customWidth="1"/>
    <col min="7427" max="7427" width="10.7109375" style="14" customWidth="1"/>
    <col min="7428" max="7428" width="38.7109375" style="14" customWidth="1"/>
    <col min="7429" max="7429" width="20.7109375" style="14" customWidth="1"/>
    <col min="7430" max="7430" width="28.7109375" style="14" customWidth="1"/>
    <col min="7431" max="7431" width="8.7109375" style="14" customWidth="1"/>
    <col min="7432" max="7680" width="11.42578125" style="14"/>
    <col min="7681" max="7681" width="8.7109375" style="14" customWidth="1"/>
    <col min="7682" max="7682" width="3.28515625" style="14" customWidth="1"/>
    <col min="7683" max="7683" width="10.7109375" style="14" customWidth="1"/>
    <col min="7684" max="7684" width="38.7109375" style="14" customWidth="1"/>
    <col min="7685" max="7685" width="20.7109375" style="14" customWidth="1"/>
    <col min="7686" max="7686" width="28.7109375" style="14" customWidth="1"/>
    <col min="7687" max="7687" width="8.7109375" style="14" customWidth="1"/>
    <col min="7688" max="7936" width="11.42578125" style="14"/>
    <col min="7937" max="7937" width="8.7109375" style="14" customWidth="1"/>
    <col min="7938" max="7938" width="3.28515625" style="14" customWidth="1"/>
    <col min="7939" max="7939" width="10.7109375" style="14" customWidth="1"/>
    <col min="7940" max="7940" width="38.7109375" style="14" customWidth="1"/>
    <col min="7941" max="7941" width="20.7109375" style="14" customWidth="1"/>
    <col min="7942" max="7942" width="28.7109375" style="14" customWidth="1"/>
    <col min="7943" max="7943" width="8.7109375" style="14" customWidth="1"/>
    <col min="7944" max="8192" width="11.42578125" style="14"/>
    <col min="8193" max="8193" width="8.7109375" style="14" customWidth="1"/>
    <col min="8194" max="8194" width="3.28515625" style="14" customWidth="1"/>
    <col min="8195" max="8195" width="10.7109375" style="14" customWidth="1"/>
    <col min="8196" max="8196" width="38.7109375" style="14" customWidth="1"/>
    <col min="8197" max="8197" width="20.7109375" style="14" customWidth="1"/>
    <col min="8198" max="8198" width="28.7109375" style="14" customWidth="1"/>
    <col min="8199" max="8199" width="8.7109375" style="14" customWidth="1"/>
    <col min="8200" max="8448" width="11.42578125" style="14"/>
    <col min="8449" max="8449" width="8.7109375" style="14" customWidth="1"/>
    <col min="8450" max="8450" width="3.28515625" style="14" customWidth="1"/>
    <col min="8451" max="8451" width="10.7109375" style="14" customWidth="1"/>
    <col min="8452" max="8452" width="38.7109375" style="14" customWidth="1"/>
    <col min="8453" max="8453" width="20.7109375" style="14" customWidth="1"/>
    <col min="8454" max="8454" width="28.7109375" style="14" customWidth="1"/>
    <col min="8455" max="8455" width="8.7109375" style="14" customWidth="1"/>
    <col min="8456" max="8704" width="11.42578125" style="14"/>
    <col min="8705" max="8705" width="8.7109375" style="14" customWidth="1"/>
    <col min="8706" max="8706" width="3.28515625" style="14" customWidth="1"/>
    <col min="8707" max="8707" width="10.7109375" style="14" customWidth="1"/>
    <col min="8708" max="8708" width="38.7109375" style="14" customWidth="1"/>
    <col min="8709" max="8709" width="20.7109375" style="14" customWidth="1"/>
    <col min="8710" max="8710" width="28.7109375" style="14" customWidth="1"/>
    <col min="8711" max="8711" width="8.7109375" style="14" customWidth="1"/>
    <col min="8712" max="8960" width="11.42578125" style="14"/>
    <col min="8961" max="8961" width="8.7109375" style="14" customWidth="1"/>
    <col min="8962" max="8962" width="3.28515625" style="14" customWidth="1"/>
    <col min="8963" max="8963" width="10.7109375" style="14" customWidth="1"/>
    <col min="8964" max="8964" width="38.7109375" style="14" customWidth="1"/>
    <col min="8965" max="8965" width="20.7109375" style="14" customWidth="1"/>
    <col min="8966" max="8966" width="28.7109375" style="14" customWidth="1"/>
    <col min="8967" max="8967" width="8.7109375" style="14" customWidth="1"/>
    <col min="8968" max="9216" width="11.42578125" style="14"/>
    <col min="9217" max="9217" width="8.7109375" style="14" customWidth="1"/>
    <col min="9218" max="9218" width="3.28515625" style="14" customWidth="1"/>
    <col min="9219" max="9219" width="10.7109375" style="14" customWidth="1"/>
    <col min="9220" max="9220" width="38.7109375" style="14" customWidth="1"/>
    <col min="9221" max="9221" width="20.7109375" style="14" customWidth="1"/>
    <col min="9222" max="9222" width="28.7109375" style="14" customWidth="1"/>
    <col min="9223" max="9223" width="8.7109375" style="14" customWidth="1"/>
    <col min="9224" max="9472" width="11.42578125" style="14"/>
    <col min="9473" max="9473" width="8.7109375" style="14" customWidth="1"/>
    <col min="9474" max="9474" width="3.28515625" style="14" customWidth="1"/>
    <col min="9475" max="9475" width="10.7109375" style="14" customWidth="1"/>
    <col min="9476" max="9476" width="38.7109375" style="14" customWidth="1"/>
    <col min="9477" max="9477" width="20.7109375" style="14" customWidth="1"/>
    <col min="9478" max="9478" width="28.7109375" style="14" customWidth="1"/>
    <col min="9479" max="9479" width="8.7109375" style="14" customWidth="1"/>
    <col min="9480" max="9728" width="11.42578125" style="14"/>
    <col min="9729" max="9729" width="8.7109375" style="14" customWidth="1"/>
    <col min="9730" max="9730" width="3.28515625" style="14" customWidth="1"/>
    <col min="9731" max="9731" width="10.7109375" style="14" customWidth="1"/>
    <col min="9732" max="9732" width="38.7109375" style="14" customWidth="1"/>
    <col min="9733" max="9733" width="20.7109375" style="14" customWidth="1"/>
    <col min="9734" max="9734" width="28.7109375" style="14" customWidth="1"/>
    <col min="9735" max="9735" width="8.7109375" style="14" customWidth="1"/>
    <col min="9736" max="9984" width="11.42578125" style="14"/>
    <col min="9985" max="9985" width="8.7109375" style="14" customWidth="1"/>
    <col min="9986" max="9986" width="3.28515625" style="14" customWidth="1"/>
    <col min="9987" max="9987" width="10.7109375" style="14" customWidth="1"/>
    <col min="9988" max="9988" width="38.7109375" style="14" customWidth="1"/>
    <col min="9989" max="9989" width="20.7109375" style="14" customWidth="1"/>
    <col min="9990" max="9990" width="28.7109375" style="14" customWidth="1"/>
    <col min="9991" max="9991" width="8.7109375" style="14" customWidth="1"/>
    <col min="9992" max="10240" width="11.42578125" style="14"/>
    <col min="10241" max="10241" width="8.7109375" style="14" customWidth="1"/>
    <col min="10242" max="10242" width="3.28515625" style="14" customWidth="1"/>
    <col min="10243" max="10243" width="10.7109375" style="14" customWidth="1"/>
    <col min="10244" max="10244" width="38.7109375" style="14" customWidth="1"/>
    <col min="10245" max="10245" width="20.7109375" style="14" customWidth="1"/>
    <col min="10246" max="10246" width="28.7109375" style="14" customWidth="1"/>
    <col min="10247" max="10247" width="8.7109375" style="14" customWidth="1"/>
    <col min="10248" max="10496" width="11.42578125" style="14"/>
    <col min="10497" max="10497" width="8.7109375" style="14" customWidth="1"/>
    <col min="10498" max="10498" width="3.28515625" style="14" customWidth="1"/>
    <col min="10499" max="10499" width="10.7109375" style="14" customWidth="1"/>
    <col min="10500" max="10500" width="38.7109375" style="14" customWidth="1"/>
    <col min="10501" max="10501" width="20.7109375" style="14" customWidth="1"/>
    <col min="10502" max="10502" width="28.7109375" style="14" customWidth="1"/>
    <col min="10503" max="10503" width="8.7109375" style="14" customWidth="1"/>
    <col min="10504" max="10752" width="11.42578125" style="14"/>
    <col min="10753" max="10753" width="8.7109375" style="14" customWidth="1"/>
    <col min="10754" max="10754" width="3.28515625" style="14" customWidth="1"/>
    <col min="10755" max="10755" width="10.7109375" style="14" customWidth="1"/>
    <col min="10756" max="10756" width="38.7109375" style="14" customWidth="1"/>
    <col min="10757" max="10757" width="20.7109375" style="14" customWidth="1"/>
    <col min="10758" max="10758" width="28.7109375" style="14" customWidth="1"/>
    <col min="10759" max="10759" width="8.7109375" style="14" customWidth="1"/>
    <col min="10760" max="11008" width="11.42578125" style="14"/>
    <col min="11009" max="11009" width="8.7109375" style="14" customWidth="1"/>
    <col min="11010" max="11010" width="3.28515625" style="14" customWidth="1"/>
    <col min="11011" max="11011" width="10.7109375" style="14" customWidth="1"/>
    <col min="11012" max="11012" width="38.7109375" style="14" customWidth="1"/>
    <col min="11013" max="11013" width="20.7109375" style="14" customWidth="1"/>
    <col min="11014" max="11014" width="28.7109375" style="14" customWidth="1"/>
    <col min="11015" max="11015" width="8.7109375" style="14" customWidth="1"/>
    <col min="11016" max="11264" width="11.42578125" style="14"/>
    <col min="11265" max="11265" width="8.7109375" style="14" customWidth="1"/>
    <col min="11266" max="11266" width="3.28515625" style="14" customWidth="1"/>
    <col min="11267" max="11267" width="10.7109375" style="14" customWidth="1"/>
    <col min="11268" max="11268" width="38.7109375" style="14" customWidth="1"/>
    <col min="11269" max="11269" width="20.7109375" style="14" customWidth="1"/>
    <col min="11270" max="11270" width="28.7109375" style="14" customWidth="1"/>
    <col min="11271" max="11271" width="8.7109375" style="14" customWidth="1"/>
    <col min="11272" max="11520" width="11.42578125" style="14"/>
    <col min="11521" max="11521" width="8.7109375" style="14" customWidth="1"/>
    <col min="11522" max="11522" width="3.28515625" style="14" customWidth="1"/>
    <col min="11523" max="11523" width="10.7109375" style="14" customWidth="1"/>
    <col min="11524" max="11524" width="38.7109375" style="14" customWidth="1"/>
    <col min="11525" max="11525" width="20.7109375" style="14" customWidth="1"/>
    <col min="11526" max="11526" width="28.7109375" style="14" customWidth="1"/>
    <col min="11527" max="11527" width="8.7109375" style="14" customWidth="1"/>
    <col min="11528" max="11776" width="11.42578125" style="14"/>
    <col min="11777" max="11777" width="8.7109375" style="14" customWidth="1"/>
    <col min="11778" max="11778" width="3.28515625" style="14" customWidth="1"/>
    <col min="11779" max="11779" width="10.7109375" style="14" customWidth="1"/>
    <col min="11780" max="11780" width="38.7109375" style="14" customWidth="1"/>
    <col min="11781" max="11781" width="20.7109375" style="14" customWidth="1"/>
    <col min="11782" max="11782" width="28.7109375" style="14" customWidth="1"/>
    <col min="11783" max="11783" width="8.7109375" style="14" customWidth="1"/>
    <col min="11784" max="12032" width="11.42578125" style="14"/>
    <col min="12033" max="12033" width="8.7109375" style="14" customWidth="1"/>
    <col min="12034" max="12034" width="3.28515625" style="14" customWidth="1"/>
    <col min="12035" max="12035" width="10.7109375" style="14" customWidth="1"/>
    <col min="12036" max="12036" width="38.7109375" style="14" customWidth="1"/>
    <col min="12037" max="12037" width="20.7109375" style="14" customWidth="1"/>
    <col min="12038" max="12038" width="28.7109375" style="14" customWidth="1"/>
    <col min="12039" max="12039" width="8.7109375" style="14" customWidth="1"/>
    <col min="12040" max="12288" width="11.42578125" style="14"/>
    <col min="12289" max="12289" width="8.7109375" style="14" customWidth="1"/>
    <col min="12290" max="12290" width="3.28515625" style="14" customWidth="1"/>
    <col min="12291" max="12291" width="10.7109375" style="14" customWidth="1"/>
    <col min="12292" max="12292" width="38.7109375" style="14" customWidth="1"/>
    <col min="12293" max="12293" width="20.7109375" style="14" customWidth="1"/>
    <col min="12294" max="12294" width="28.7109375" style="14" customWidth="1"/>
    <col min="12295" max="12295" width="8.7109375" style="14" customWidth="1"/>
    <col min="12296" max="12544" width="11.42578125" style="14"/>
    <col min="12545" max="12545" width="8.7109375" style="14" customWidth="1"/>
    <col min="12546" max="12546" width="3.28515625" style="14" customWidth="1"/>
    <col min="12547" max="12547" width="10.7109375" style="14" customWidth="1"/>
    <col min="12548" max="12548" width="38.7109375" style="14" customWidth="1"/>
    <col min="12549" max="12549" width="20.7109375" style="14" customWidth="1"/>
    <col min="12550" max="12550" width="28.7109375" style="14" customWidth="1"/>
    <col min="12551" max="12551" width="8.7109375" style="14" customWidth="1"/>
    <col min="12552" max="12800" width="11.42578125" style="14"/>
    <col min="12801" max="12801" width="8.7109375" style="14" customWidth="1"/>
    <col min="12802" max="12802" width="3.28515625" style="14" customWidth="1"/>
    <col min="12803" max="12803" width="10.7109375" style="14" customWidth="1"/>
    <col min="12804" max="12804" width="38.7109375" style="14" customWidth="1"/>
    <col min="12805" max="12805" width="20.7109375" style="14" customWidth="1"/>
    <col min="12806" max="12806" width="28.7109375" style="14" customWidth="1"/>
    <col min="12807" max="12807" width="8.7109375" style="14" customWidth="1"/>
    <col min="12808" max="13056" width="11.42578125" style="14"/>
    <col min="13057" max="13057" width="8.7109375" style="14" customWidth="1"/>
    <col min="13058" max="13058" width="3.28515625" style="14" customWidth="1"/>
    <col min="13059" max="13059" width="10.7109375" style="14" customWidth="1"/>
    <col min="13060" max="13060" width="38.7109375" style="14" customWidth="1"/>
    <col min="13061" max="13061" width="20.7109375" style="14" customWidth="1"/>
    <col min="13062" max="13062" width="28.7109375" style="14" customWidth="1"/>
    <col min="13063" max="13063" width="8.7109375" style="14" customWidth="1"/>
    <col min="13064" max="13312" width="11.42578125" style="14"/>
    <col min="13313" max="13313" width="8.7109375" style="14" customWidth="1"/>
    <col min="13314" max="13314" width="3.28515625" style="14" customWidth="1"/>
    <col min="13315" max="13315" width="10.7109375" style="14" customWidth="1"/>
    <col min="13316" max="13316" width="38.7109375" style="14" customWidth="1"/>
    <col min="13317" max="13317" width="20.7109375" style="14" customWidth="1"/>
    <col min="13318" max="13318" width="28.7109375" style="14" customWidth="1"/>
    <col min="13319" max="13319" width="8.7109375" style="14" customWidth="1"/>
    <col min="13320" max="13568" width="11.42578125" style="14"/>
    <col min="13569" max="13569" width="8.7109375" style="14" customWidth="1"/>
    <col min="13570" max="13570" width="3.28515625" style="14" customWidth="1"/>
    <col min="13571" max="13571" width="10.7109375" style="14" customWidth="1"/>
    <col min="13572" max="13572" width="38.7109375" style="14" customWidth="1"/>
    <col min="13573" max="13573" width="20.7109375" style="14" customWidth="1"/>
    <col min="13574" max="13574" width="28.7109375" style="14" customWidth="1"/>
    <col min="13575" max="13575" width="8.7109375" style="14" customWidth="1"/>
    <col min="13576" max="13824" width="11.42578125" style="14"/>
    <col min="13825" max="13825" width="8.7109375" style="14" customWidth="1"/>
    <col min="13826" max="13826" width="3.28515625" style="14" customWidth="1"/>
    <col min="13827" max="13827" width="10.7109375" style="14" customWidth="1"/>
    <col min="13828" max="13828" width="38.7109375" style="14" customWidth="1"/>
    <col min="13829" max="13829" width="20.7109375" style="14" customWidth="1"/>
    <col min="13830" max="13830" width="28.7109375" style="14" customWidth="1"/>
    <col min="13831" max="13831" width="8.7109375" style="14" customWidth="1"/>
    <col min="13832" max="14080" width="11.42578125" style="14"/>
    <col min="14081" max="14081" width="8.7109375" style="14" customWidth="1"/>
    <col min="14082" max="14082" width="3.28515625" style="14" customWidth="1"/>
    <col min="14083" max="14083" width="10.7109375" style="14" customWidth="1"/>
    <col min="14084" max="14084" width="38.7109375" style="14" customWidth="1"/>
    <col min="14085" max="14085" width="20.7109375" style="14" customWidth="1"/>
    <col min="14086" max="14086" width="28.7109375" style="14" customWidth="1"/>
    <col min="14087" max="14087" width="8.7109375" style="14" customWidth="1"/>
    <col min="14088" max="14336" width="11.42578125" style="14"/>
    <col min="14337" max="14337" width="8.7109375" style="14" customWidth="1"/>
    <col min="14338" max="14338" width="3.28515625" style="14" customWidth="1"/>
    <col min="14339" max="14339" width="10.7109375" style="14" customWidth="1"/>
    <col min="14340" max="14340" width="38.7109375" style="14" customWidth="1"/>
    <col min="14341" max="14341" width="20.7109375" style="14" customWidth="1"/>
    <col min="14342" max="14342" width="28.7109375" style="14" customWidth="1"/>
    <col min="14343" max="14343" width="8.7109375" style="14" customWidth="1"/>
    <col min="14344" max="14592" width="11.42578125" style="14"/>
    <col min="14593" max="14593" width="8.7109375" style="14" customWidth="1"/>
    <col min="14594" max="14594" width="3.28515625" style="14" customWidth="1"/>
    <col min="14595" max="14595" width="10.7109375" style="14" customWidth="1"/>
    <col min="14596" max="14596" width="38.7109375" style="14" customWidth="1"/>
    <col min="14597" max="14597" width="20.7109375" style="14" customWidth="1"/>
    <col min="14598" max="14598" width="28.7109375" style="14" customWidth="1"/>
    <col min="14599" max="14599" width="8.7109375" style="14" customWidth="1"/>
    <col min="14600" max="14848" width="11.42578125" style="14"/>
    <col min="14849" max="14849" width="8.7109375" style="14" customWidth="1"/>
    <col min="14850" max="14850" width="3.28515625" style="14" customWidth="1"/>
    <col min="14851" max="14851" width="10.7109375" style="14" customWidth="1"/>
    <col min="14852" max="14852" width="38.7109375" style="14" customWidth="1"/>
    <col min="14853" max="14853" width="20.7109375" style="14" customWidth="1"/>
    <col min="14854" max="14854" width="28.7109375" style="14" customWidth="1"/>
    <col min="14855" max="14855" width="8.7109375" style="14" customWidth="1"/>
    <col min="14856" max="15104" width="11.42578125" style="14"/>
    <col min="15105" max="15105" width="8.7109375" style="14" customWidth="1"/>
    <col min="15106" max="15106" width="3.28515625" style="14" customWidth="1"/>
    <col min="15107" max="15107" width="10.7109375" style="14" customWidth="1"/>
    <col min="15108" max="15108" width="38.7109375" style="14" customWidth="1"/>
    <col min="15109" max="15109" width="20.7109375" style="14" customWidth="1"/>
    <col min="15110" max="15110" width="28.7109375" style="14" customWidth="1"/>
    <col min="15111" max="15111" width="8.7109375" style="14" customWidth="1"/>
    <col min="15112" max="15360" width="11.42578125" style="14"/>
    <col min="15361" max="15361" width="8.7109375" style="14" customWidth="1"/>
    <col min="15362" max="15362" width="3.28515625" style="14" customWidth="1"/>
    <col min="15363" max="15363" width="10.7109375" style="14" customWidth="1"/>
    <col min="15364" max="15364" width="38.7109375" style="14" customWidth="1"/>
    <col min="15365" max="15365" width="20.7109375" style="14" customWidth="1"/>
    <col min="15366" max="15366" width="28.7109375" style="14" customWidth="1"/>
    <col min="15367" max="15367" width="8.7109375" style="14" customWidth="1"/>
    <col min="15368" max="15616" width="11.42578125" style="14"/>
    <col min="15617" max="15617" width="8.7109375" style="14" customWidth="1"/>
    <col min="15618" max="15618" width="3.28515625" style="14" customWidth="1"/>
    <col min="15619" max="15619" width="10.7109375" style="14" customWidth="1"/>
    <col min="15620" max="15620" width="38.7109375" style="14" customWidth="1"/>
    <col min="15621" max="15621" width="20.7109375" style="14" customWidth="1"/>
    <col min="15622" max="15622" width="28.7109375" style="14" customWidth="1"/>
    <col min="15623" max="15623" width="8.7109375" style="14" customWidth="1"/>
    <col min="15624" max="15872" width="11.42578125" style="14"/>
    <col min="15873" max="15873" width="8.7109375" style="14" customWidth="1"/>
    <col min="15874" max="15874" width="3.28515625" style="14" customWidth="1"/>
    <col min="15875" max="15875" width="10.7109375" style="14" customWidth="1"/>
    <col min="15876" max="15876" width="38.7109375" style="14" customWidth="1"/>
    <col min="15877" max="15877" width="20.7109375" style="14" customWidth="1"/>
    <col min="15878" max="15878" width="28.7109375" style="14" customWidth="1"/>
    <col min="15879" max="15879" width="8.7109375" style="14" customWidth="1"/>
    <col min="15880" max="16128" width="11.42578125" style="14"/>
    <col min="16129" max="16129" width="8.7109375" style="14" customWidth="1"/>
    <col min="16130" max="16130" width="3.28515625" style="14" customWidth="1"/>
    <col min="16131" max="16131" width="10.7109375" style="14" customWidth="1"/>
    <col min="16132" max="16132" width="38.7109375" style="14" customWidth="1"/>
    <col min="16133" max="16133" width="20.7109375" style="14" customWidth="1"/>
    <col min="16134" max="16134" width="28.7109375" style="14" customWidth="1"/>
    <col min="16135" max="16135" width="8.7109375" style="14" customWidth="1"/>
    <col min="16136" max="16384" width="11.42578125" style="14"/>
  </cols>
  <sheetData>
    <row r="1" spans="1:10" ht="57" customHeight="1"/>
    <row r="2" spans="1:10" ht="12" customHeight="1"/>
    <row r="3" spans="1:10" s="17" customFormat="1" ht="19.5" customHeight="1">
      <c r="A3" s="625" t="s">
        <v>1890</v>
      </c>
      <c r="B3" s="625"/>
      <c r="C3" s="625"/>
      <c r="D3" s="625"/>
      <c r="E3" s="625"/>
      <c r="F3" s="625"/>
      <c r="G3" s="625"/>
      <c r="H3" s="16"/>
    </row>
    <row r="4" spans="1:10" ht="12" customHeight="1">
      <c r="A4" s="18"/>
      <c r="B4" s="18"/>
      <c r="C4" s="18"/>
      <c r="D4" s="18"/>
      <c r="E4" s="18"/>
      <c r="F4" s="18"/>
    </row>
    <row r="5" spans="1:10" ht="21.95" customHeight="1">
      <c r="A5" s="19" t="s">
        <v>1742</v>
      </c>
      <c r="B5" s="626" t="s">
        <v>1743</v>
      </c>
      <c r="C5" s="627"/>
      <c r="D5" s="627"/>
      <c r="E5" s="627"/>
      <c r="F5" s="628"/>
      <c r="G5" s="20" t="s">
        <v>1744</v>
      </c>
    </row>
    <row r="6" spans="1:10" ht="43.5" customHeight="1">
      <c r="A6" s="21"/>
      <c r="B6" s="22" t="s">
        <v>1745</v>
      </c>
      <c r="C6" s="629" t="s">
        <v>1840</v>
      </c>
      <c r="D6" s="629"/>
      <c r="E6" s="629"/>
      <c r="F6" s="630"/>
      <c r="G6" s="23"/>
      <c r="H6" s="24"/>
    </row>
    <row r="7" spans="1:10" ht="43.5" customHeight="1">
      <c r="A7" s="25"/>
      <c r="B7" s="26" t="s">
        <v>1745</v>
      </c>
      <c r="C7" s="629" t="s">
        <v>1825</v>
      </c>
      <c r="D7" s="629"/>
      <c r="E7" s="629"/>
      <c r="F7" s="630"/>
      <c r="G7" s="23"/>
      <c r="H7" s="24"/>
    </row>
    <row r="8" spans="1:10" ht="43.5" customHeight="1">
      <c r="A8" s="27"/>
      <c r="B8" s="26" t="s">
        <v>1745</v>
      </c>
      <c r="C8" s="631" t="s">
        <v>1824</v>
      </c>
      <c r="D8" s="631"/>
      <c r="E8" s="631"/>
      <c r="F8" s="632"/>
      <c r="G8" s="23"/>
      <c r="H8" s="24"/>
    </row>
    <row r="9" spans="1:10" ht="43.5" customHeight="1">
      <c r="A9" s="28"/>
      <c r="B9" s="26" t="s">
        <v>1745</v>
      </c>
      <c r="C9" s="619" t="s">
        <v>1841</v>
      </c>
      <c r="D9" s="619"/>
      <c r="E9" s="619"/>
      <c r="F9" s="620"/>
      <c r="G9" s="29"/>
      <c r="H9" s="24"/>
    </row>
    <row r="10" spans="1:10" ht="43.5" customHeight="1">
      <c r="A10" s="25"/>
      <c r="B10" s="30" t="s">
        <v>1745</v>
      </c>
      <c r="C10" s="617" t="s">
        <v>1842</v>
      </c>
      <c r="D10" s="617"/>
      <c r="E10" s="617"/>
      <c r="F10" s="618"/>
      <c r="G10" s="23"/>
      <c r="H10" s="24"/>
    </row>
    <row r="11" spans="1:10" ht="43.5" customHeight="1">
      <c r="A11" s="25"/>
      <c r="B11" s="26" t="s">
        <v>1745</v>
      </c>
      <c r="C11" s="619" t="s">
        <v>1843</v>
      </c>
      <c r="D11" s="619"/>
      <c r="E11" s="619"/>
      <c r="F11" s="620"/>
      <c r="G11" s="23"/>
      <c r="H11" s="24"/>
    </row>
    <row r="12" spans="1:10" ht="43.5" customHeight="1">
      <c r="A12" s="27"/>
      <c r="B12" s="30" t="s">
        <v>1745</v>
      </c>
      <c r="C12" s="621" t="s">
        <v>1891</v>
      </c>
      <c r="D12" s="621"/>
      <c r="E12" s="621"/>
      <c r="F12" s="622"/>
      <c r="G12" s="23"/>
      <c r="H12" s="24"/>
    </row>
    <row r="13" spans="1:10" ht="43.5" customHeight="1">
      <c r="A13" s="28"/>
      <c r="B13" s="26" t="s">
        <v>1745</v>
      </c>
      <c r="C13" s="623" t="s">
        <v>1823</v>
      </c>
      <c r="D13" s="623"/>
      <c r="E13" s="623"/>
      <c r="F13" s="624"/>
      <c r="G13" s="23"/>
      <c r="H13" s="24"/>
    </row>
    <row r="14" spans="1:10" s="15" customFormat="1" ht="15" customHeight="1">
      <c r="A14" s="634" t="s">
        <v>1746</v>
      </c>
      <c r="B14" s="635"/>
      <c r="C14" s="635"/>
      <c r="D14" s="636"/>
      <c r="E14" s="637" t="s">
        <v>1747</v>
      </c>
      <c r="F14" s="635"/>
      <c r="G14" s="638"/>
      <c r="I14" s="14"/>
      <c r="J14" s="14"/>
    </row>
    <row r="15" spans="1:10" s="15" customFormat="1" ht="15" customHeight="1">
      <c r="A15" s="639" t="s">
        <v>1748</v>
      </c>
      <c r="B15" s="640"/>
      <c r="C15" s="640"/>
      <c r="D15" s="31"/>
      <c r="E15" s="32" t="s">
        <v>1748</v>
      </c>
      <c r="F15" s="641"/>
      <c r="G15" s="642"/>
      <c r="I15" s="14"/>
      <c r="J15" s="14"/>
    </row>
    <row r="16" spans="1:10" s="15" customFormat="1" ht="15" customHeight="1">
      <c r="A16" s="639" t="s">
        <v>1749</v>
      </c>
      <c r="B16" s="640"/>
      <c r="C16" s="640"/>
      <c r="D16" s="643"/>
      <c r="E16" s="32" t="s">
        <v>1750</v>
      </c>
      <c r="F16" s="641"/>
      <c r="G16" s="642"/>
      <c r="I16" s="14"/>
      <c r="J16" s="14"/>
    </row>
    <row r="17" spans="1:10" s="15" customFormat="1" ht="15" customHeight="1">
      <c r="A17" s="33"/>
      <c r="B17" s="34"/>
      <c r="C17" s="34"/>
      <c r="D17" s="643"/>
      <c r="E17" s="32" t="s">
        <v>1751</v>
      </c>
      <c r="F17" s="641"/>
      <c r="G17" s="642"/>
      <c r="I17" s="14"/>
      <c r="J17" s="14"/>
    </row>
    <row r="18" spans="1:10" s="15" customFormat="1" ht="55.5" customHeight="1">
      <c r="A18" s="35"/>
      <c r="B18" s="36"/>
      <c r="C18" s="36"/>
      <c r="D18" s="644"/>
      <c r="E18" s="37"/>
      <c r="F18" s="645"/>
      <c r="G18" s="646"/>
      <c r="I18" s="14"/>
      <c r="J18" s="14"/>
    </row>
    <row r="19" spans="1:10" s="15" customFormat="1" ht="19.5" customHeight="1">
      <c r="A19" s="647"/>
      <c r="B19" s="647"/>
      <c r="C19" s="647"/>
      <c r="D19" s="647"/>
      <c r="E19" s="647"/>
      <c r="F19" s="647"/>
      <c r="G19" s="647"/>
      <c r="I19" s="14"/>
      <c r="J19" s="14"/>
    </row>
    <row r="20" spans="1:10" s="15" customFormat="1" ht="35.25" customHeight="1">
      <c r="A20" s="633" t="s">
        <v>1849</v>
      </c>
      <c r="B20" s="633"/>
      <c r="C20" s="633"/>
      <c r="D20" s="633"/>
      <c r="E20" s="633"/>
      <c r="F20" s="633"/>
      <c r="G20" s="633"/>
      <c r="I20" s="14"/>
      <c r="J20" s="14"/>
    </row>
    <row r="21" spans="1:10" s="15" customFormat="1" ht="23.45" customHeight="1">
      <c r="A21" s="38"/>
      <c r="B21" s="38"/>
      <c r="C21" s="38"/>
      <c r="D21" s="38"/>
      <c r="E21" s="38"/>
      <c r="F21" s="38"/>
      <c r="G21" s="14"/>
      <c r="I21" s="14"/>
      <c r="J21" s="14"/>
    </row>
    <row r="22" spans="1:10" s="15" customFormat="1">
      <c r="A22" s="14"/>
      <c r="B22" s="14"/>
      <c r="C22" s="14"/>
      <c r="D22" s="14"/>
      <c r="E22" s="14"/>
      <c r="F22" s="14"/>
      <c r="G22" s="14"/>
      <c r="I22" s="14"/>
      <c r="J22" s="14"/>
    </row>
    <row r="23" spans="1:10" s="15" customFormat="1">
      <c r="A23" s="14"/>
      <c r="B23" s="14"/>
      <c r="C23" s="14"/>
      <c r="D23" s="14"/>
      <c r="E23" s="14"/>
      <c r="F23" s="14"/>
      <c r="G23" s="14"/>
      <c r="I23" s="14"/>
      <c r="J23" s="14"/>
    </row>
    <row r="24" spans="1:10" s="15" customFormat="1">
      <c r="A24" s="14"/>
      <c r="B24" s="14"/>
      <c r="C24" s="14"/>
      <c r="D24" s="14"/>
      <c r="E24" s="14"/>
      <c r="F24" s="14"/>
      <c r="G24" s="14"/>
      <c r="I24" s="14"/>
      <c r="J24" s="14"/>
    </row>
    <row r="26" spans="1:10" s="15" customFormat="1">
      <c r="A26" s="38"/>
      <c r="B26" s="38"/>
      <c r="C26" s="38"/>
      <c r="D26" s="38"/>
      <c r="E26" s="38"/>
      <c r="F26" s="38"/>
      <c r="G26" s="14"/>
      <c r="I26" s="14"/>
      <c r="J26" s="14"/>
    </row>
    <row r="27" spans="1:10" s="15" customFormat="1">
      <c r="A27" s="39"/>
      <c r="B27" s="39"/>
      <c r="C27" s="39"/>
      <c r="D27" s="39"/>
      <c r="E27" s="39"/>
      <c r="F27" s="39"/>
      <c r="G27" s="14"/>
      <c r="I27" s="14"/>
      <c r="J27" s="14"/>
    </row>
  </sheetData>
  <sheetProtection algorithmName="SHA-512" hashValue="rBgVdpiXKxMymQEpx9RxHSoprc5QMZP26qwxkZF0ve62CYDqyxIvRCMJkOK+Y/rrfQ3UnFIrpU0Q3YIlv482gg==" saltValue="kTfB3m1UYi9ZBX41KxhzOw==" spinCount="100000" sheet="1" objects="1" scenarios="1"/>
  <mergeCells count="20">
    <mergeCell ref="A20:G20"/>
    <mergeCell ref="A14:D14"/>
    <mergeCell ref="E14:G14"/>
    <mergeCell ref="A15:C15"/>
    <mergeCell ref="F15:G15"/>
    <mergeCell ref="A16:C16"/>
    <mergeCell ref="D16:D18"/>
    <mergeCell ref="F16:G16"/>
    <mergeCell ref="F17:G18"/>
    <mergeCell ref="A19:G19"/>
    <mergeCell ref="A3:G3"/>
    <mergeCell ref="B5:F5"/>
    <mergeCell ref="C6:F6"/>
    <mergeCell ref="C7:F7"/>
    <mergeCell ref="C8:F8"/>
    <mergeCell ref="C10:F10"/>
    <mergeCell ref="C9:F9"/>
    <mergeCell ref="C12:F12"/>
    <mergeCell ref="C13:F13"/>
    <mergeCell ref="C11:F11"/>
  </mergeCells>
  <printOptions horizontalCentered="1"/>
  <pageMargins left="0.39370078740157483" right="0" top="0" bottom="0" header="0" footer="0"/>
  <pageSetup scale="80" orientation="portrait" r:id="rId1"/>
  <headerFooter alignWithMargins="0">
    <oddFooter>&amp;L&amp;"Arial,Normal"&amp;8&amp;K000000Ofiicna de Proyectos y Procesos
Recaudos Solicitud de Crédito Persona Natural (Emprendedor-Credimujer)
FE.ME.AC.123.V1&amp;R&amp;"Arial,Normal"&amp;8&amp;K000000&amp;P /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Check Box 1">
              <controlPr defaultSize="0" autoFill="0" autoLine="0" autoPict="0">
                <anchor moveWithCells="1">
                  <from>
                    <xdr:col>0</xdr:col>
                    <xdr:colOff>190500</xdr:colOff>
                    <xdr:row>5</xdr:row>
                    <xdr:rowOff>152400</xdr:rowOff>
                  </from>
                  <to>
                    <xdr:col>0</xdr:col>
                    <xdr:colOff>438150</xdr:colOff>
                    <xdr:row>5</xdr:row>
                    <xdr:rowOff>390525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5" name="Check Box 3">
              <controlPr defaultSize="0" autoFill="0" autoLine="0" autoPict="0">
                <anchor moveWithCells="1">
                  <from>
                    <xdr:col>0</xdr:col>
                    <xdr:colOff>190500</xdr:colOff>
                    <xdr:row>6</xdr:row>
                    <xdr:rowOff>133350</xdr:rowOff>
                  </from>
                  <to>
                    <xdr:col>0</xdr:col>
                    <xdr:colOff>438150</xdr:colOff>
                    <xdr:row>6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" r:id="rId6" name="Check Box 4">
              <controlPr defaultSize="0" autoFill="0" autoLine="0" autoPict="0">
                <anchor moveWithCells="1">
                  <from>
                    <xdr:col>6</xdr:col>
                    <xdr:colOff>180975</xdr:colOff>
                    <xdr:row>5</xdr:row>
                    <xdr:rowOff>161925</xdr:rowOff>
                  </from>
                  <to>
                    <xdr:col>6</xdr:col>
                    <xdr:colOff>428625</xdr:colOff>
                    <xdr:row>5</xdr:row>
                    <xdr:rowOff>390525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2" r:id="rId7" name="Check Box 6">
              <controlPr defaultSize="0" autoFill="0" autoLine="0" autoPict="0">
                <anchor moveWithCells="1">
                  <from>
                    <xdr:col>6</xdr:col>
                    <xdr:colOff>180975</xdr:colOff>
                    <xdr:row>6</xdr:row>
                    <xdr:rowOff>142875</xdr:rowOff>
                  </from>
                  <to>
                    <xdr:col>6</xdr:col>
                    <xdr:colOff>428625</xdr:colOff>
                    <xdr:row>6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3" r:id="rId8" name="Check Box 7">
              <controlPr defaultSize="0" autoFill="0" autoLine="0" autoPict="0">
                <anchor moveWithCells="1">
                  <from>
                    <xdr:col>6</xdr:col>
                    <xdr:colOff>180975</xdr:colOff>
                    <xdr:row>7</xdr:row>
                    <xdr:rowOff>133350</xdr:rowOff>
                  </from>
                  <to>
                    <xdr:col>6</xdr:col>
                    <xdr:colOff>428625</xdr:colOff>
                    <xdr:row>7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4" r:id="rId9" name="Check Box 8">
              <controlPr defaultSize="0" autoFill="0" autoLine="0" autoPict="0">
                <anchor moveWithCells="1">
                  <from>
                    <xdr:col>0</xdr:col>
                    <xdr:colOff>180975</xdr:colOff>
                    <xdr:row>7</xdr:row>
                    <xdr:rowOff>133350</xdr:rowOff>
                  </from>
                  <to>
                    <xdr:col>0</xdr:col>
                    <xdr:colOff>428625</xdr:colOff>
                    <xdr:row>7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5" r:id="rId10" name="Check Box 9">
              <controlPr defaultSize="0" autoFill="0" autoLine="0" autoPict="0">
                <anchor moveWithCells="1">
                  <from>
                    <xdr:col>0</xdr:col>
                    <xdr:colOff>180975</xdr:colOff>
                    <xdr:row>8</xdr:row>
                    <xdr:rowOff>133350</xdr:rowOff>
                  </from>
                  <to>
                    <xdr:col>0</xdr:col>
                    <xdr:colOff>428625</xdr:colOff>
                    <xdr:row>8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6" r:id="rId11" name="Check Box 10">
              <controlPr defaultSize="0" autoFill="0" autoLine="0" autoPict="0">
                <anchor moveWithCells="1">
                  <from>
                    <xdr:col>0</xdr:col>
                    <xdr:colOff>180975</xdr:colOff>
                    <xdr:row>9</xdr:row>
                    <xdr:rowOff>133350</xdr:rowOff>
                  </from>
                  <to>
                    <xdr:col>0</xdr:col>
                    <xdr:colOff>428625</xdr:colOff>
                    <xdr:row>9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7" r:id="rId12" name="Check Box 11">
              <controlPr defaultSize="0" autoFill="0" autoLine="0" autoPict="0">
                <anchor moveWithCells="1">
                  <from>
                    <xdr:col>0</xdr:col>
                    <xdr:colOff>180975</xdr:colOff>
                    <xdr:row>10</xdr:row>
                    <xdr:rowOff>133350</xdr:rowOff>
                  </from>
                  <to>
                    <xdr:col>0</xdr:col>
                    <xdr:colOff>428625</xdr:colOff>
                    <xdr:row>10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8" r:id="rId13" name="Check Box 12">
              <controlPr defaultSize="0" autoFill="0" autoLine="0" autoPict="0">
                <anchor moveWithCells="1">
                  <from>
                    <xdr:col>0</xdr:col>
                    <xdr:colOff>180975</xdr:colOff>
                    <xdr:row>11</xdr:row>
                    <xdr:rowOff>133350</xdr:rowOff>
                  </from>
                  <to>
                    <xdr:col>0</xdr:col>
                    <xdr:colOff>428625</xdr:colOff>
                    <xdr:row>11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9" r:id="rId14" name="Check Box 13">
              <controlPr defaultSize="0" autoFill="0" autoLine="0" autoPict="0">
                <anchor moveWithCells="1">
                  <from>
                    <xdr:col>0</xdr:col>
                    <xdr:colOff>180975</xdr:colOff>
                    <xdr:row>12</xdr:row>
                    <xdr:rowOff>133350</xdr:rowOff>
                  </from>
                  <to>
                    <xdr:col>0</xdr:col>
                    <xdr:colOff>428625</xdr:colOff>
                    <xdr:row>12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8" r:id="rId15" name="Check Box 22">
              <controlPr defaultSize="0" autoFill="0" autoLine="0" autoPict="0">
                <anchor moveWithCells="1">
                  <from>
                    <xdr:col>6</xdr:col>
                    <xdr:colOff>180975</xdr:colOff>
                    <xdr:row>12</xdr:row>
                    <xdr:rowOff>133350</xdr:rowOff>
                  </from>
                  <to>
                    <xdr:col>6</xdr:col>
                    <xdr:colOff>428625</xdr:colOff>
                    <xdr:row>12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9" r:id="rId16" name="Check Box 23">
              <controlPr defaultSize="0" autoFill="0" autoLine="0" autoPict="0">
                <anchor moveWithCells="1">
                  <from>
                    <xdr:col>6</xdr:col>
                    <xdr:colOff>180975</xdr:colOff>
                    <xdr:row>11</xdr:row>
                    <xdr:rowOff>133350</xdr:rowOff>
                  </from>
                  <to>
                    <xdr:col>6</xdr:col>
                    <xdr:colOff>428625</xdr:colOff>
                    <xdr:row>11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0" r:id="rId17" name="Check Box 24">
              <controlPr defaultSize="0" autoFill="0" autoLine="0" autoPict="0">
                <anchor moveWithCells="1">
                  <from>
                    <xdr:col>6</xdr:col>
                    <xdr:colOff>180975</xdr:colOff>
                    <xdr:row>10</xdr:row>
                    <xdr:rowOff>133350</xdr:rowOff>
                  </from>
                  <to>
                    <xdr:col>6</xdr:col>
                    <xdr:colOff>428625</xdr:colOff>
                    <xdr:row>10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1" r:id="rId18" name="Check Box 25">
              <controlPr defaultSize="0" autoFill="0" autoLine="0" autoPict="0">
                <anchor moveWithCells="1">
                  <from>
                    <xdr:col>6</xdr:col>
                    <xdr:colOff>180975</xdr:colOff>
                    <xdr:row>9</xdr:row>
                    <xdr:rowOff>133350</xdr:rowOff>
                  </from>
                  <to>
                    <xdr:col>6</xdr:col>
                    <xdr:colOff>428625</xdr:colOff>
                    <xdr:row>9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2" r:id="rId19" name="Check Box 26">
              <controlPr defaultSize="0" autoFill="0" autoLine="0" autoPict="0">
                <anchor moveWithCells="1">
                  <from>
                    <xdr:col>6</xdr:col>
                    <xdr:colOff>180975</xdr:colOff>
                    <xdr:row>8</xdr:row>
                    <xdr:rowOff>133350</xdr:rowOff>
                  </from>
                  <to>
                    <xdr:col>6</xdr:col>
                    <xdr:colOff>428625</xdr:colOff>
                    <xdr:row>8</xdr:row>
                    <xdr:rowOff>371475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A2"/>
  <sheetViews>
    <sheetView workbookViewId="0">
      <selection activeCell="A3" sqref="A3"/>
    </sheetView>
  </sheetViews>
  <sheetFormatPr baseColWidth="10" defaultRowHeight="15"/>
  <sheetData>
    <row r="1" spans="1:1">
      <c r="A1" t="s">
        <v>1740</v>
      </c>
    </row>
    <row r="2" spans="1:1">
      <c r="A2" t="s">
        <v>1741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AE1000"/>
  <sheetViews>
    <sheetView workbookViewId="0">
      <selection activeCell="B13" sqref="B13"/>
    </sheetView>
  </sheetViews>
  <sheetFormatPr baseColWidth="10" defaultColWidth="14.42578125" defaultRowHeight="15" customHeight="1"/>
  <cols>
    <col min="1" max="1" width="36.85546875" customWidth="1"/>
    <col min="2" max="3" width="11.5703125" customWidth="1"/>
    <col min="4" max="4" width="46.5703125" customWidth="1"/>
    <col min="5" max="5" width="10.7109375" customWidth="1"/>
    <col min="6" max="6" width="50.140625" customWidth="1"/>
    <col min="7" max="7" width="10.7109375" customWidth="1"/>
    <col min="8" max="8" width="45.5703125" customWidth="1"/>
    <col min="9" max="9" width="10.7109375" customWidth="1"/>
    <col min="10" max="10" width="57.85546875" customWidth="1"/>
    <col min="11" max="11" width="10.7109375" customWidth="1"/>
    <col min="12" max="12" width="58.140625" customWidth="1"/>
    <col min="13" max="13" width="10.7109375" customWidth="1"/>
    <col min="14" max="14" width="55.5703125" customWidth="1"/>
    <col min="15" max="15" width="10.7109375" customWidth="1"/>
    <col min="16" max="16" width="57.5703125" customWidth="1"/>
    <col min="17" max="17" width="10.7109375" customWidth="1"/>
    <col min="18" max="18" width="59.42578125" customWidth="1"/>
    <col min="19" max="19" width="10.7109375" customWidth="1"/>
    <col min="20" max="21" width="46.42578125" customWidth="1"/>
    <col min="22" max="22" width="10.7109375" customWidth="1"/>
    <col min="23" max="23" width="56.140625" customWidth="1"/>
    <col min="24" max="24" width="10.7109375" customWidth="1"/>
    <col min="25" max="25" width="46.42578125" customWidth="1"/>
    <col min="26" max="26" width="10.7109375" customWidth="1"/>
    <col min="27" max="27" width="46.140625" customWidth="1"/>
    <col min="28" max="28" width="10.7109375" customWidth="1"/>
    <col min="29" max="29" width="46.42578125" customWidth="1"/>
    <col min="30" max="30" width="10.7109375" customWidth="1"/>
    <col min="31" max="31" width="37.5703125" customWidth="1"/>
  </cols>
  <sheetData>
    <row r="1" spans="1:31">
      <c r="A1" s="1"/>
      <c r="B1" s="1"/>
      <c r="C1" s="1"/>
    </row>
    <row r="2" spans="1:31">
      <c r="A2" s="1"/>
      <c r="B2" s="1"/>
      <c r="C2" s="1"/>
      <c r="D2" s="2"/>
      <c r="E2" s="2"/>
      <c r="F2" s="2"/>
    </row>
    <row r="3" spans="1:31">
      <c r="A3" s="1"/>
      <c r="B3" s="1"/>
      <c r="C3" s="1"/>
      <c r="D3" s="3"/>
      <c r="E3" s="3"/>
      <c r="F3" s="3"/>
    </row>
    <row r="4" spans="1:31">
      <c r="A4" s="1"/>
      <c r="B4" s="1"/>
      <c r="C4" s="1"/>
      <c r="D4" s="4"/>
      <c r="E4" s="4"/>
      <c r="F4" s="4"/>
    </row>
    <row r="5" spans="1:31">
      <c r="A5" s="5" t="s">
        <v>1358</v>
      </c>
      <c r="B5" s="1"/>
      <c r="C5" s="1"/>
      <c r="D5" s="6"/>
      <c r="E5" s="6"/>
      <c r="F5" s="6"/>
    </row>
    <row r="6" spans="1:31">
      <c r="A6" s="5" t="s">
        <v>1359</v>
      </c>
      <c r="B6" s="1"/>
      <c r="C6" s="1"/>
      <c r="E6" s="6"/>
      <c r="F6" s="6"/>
    </row>
    <row r="7" spans="1:31">
      <c r="A7" s="6" t="s">
        <v>1360</v>
      </c>
      <c r="B7" s="1"/>
      <c r="C7" s="1"/>
      <c r="D7" s="7" t="s">
        <v>1361</v>
      </c>
      <c r="E7" s="8"/>
      <c r="F7" s="8"/>
    </row>
    <row r="8" spans="1:31">
      <c r="A8" s="5" t="s">
        <v>1362</v>
      </c>
      <c r="B8" s="1"/>
      <c r="C8" s="1"/>
      <c r="D8" s="9" t="s">
        <v>1363</v>
      </c>
      <c r="E8" s="8"/>
      <c r="F8" s="8"/>
    </row>
    <row r="9" spans="1:31" ht="25.5">
      <c r="A9" s="6" t="s">
        <v>68</v>
      </c>
      <c r="B9" s="1"/>
      <c r="C9" s="1"/>
      <c r="D9" s="7" t="s">
        <v>1364</v>
      </c>
      <c r="E9" s="8"/>
      <c r="F9" s="8"/>
    </row>
    <row r="10" spans="1:31">
      <c r="A10" s="6" t="s">
        <v>1365</v>
      </c>
      <c r="B10" s="1"/>
      <c r="C10" s="1"/>
      <c r="D10" s="7" t="s">
        <v>1366</v>
      </c>
      <c r="E10" s="8"/>
      <c r="F10" s="8"/>
    </row>
    <row r="11" spans="1:31" ht="25.5">
      <c r="A11" s="6" t="s">
        <v>80</v>
      </c>
      <c r="B11" s="1"/>
      <c r="C11" s="1"/>
      <c r="D11" s="7" t="s">
        <v>1367</v>
      </c>
      <c r="E11" s="8"/>
      <c r="F11" s="8"/>
    </row>
    <row r="12" spans="1:31" ht="25.5">
      <c r="A12" s="1"/>
      <c r="B12" s="1"/>
      <c r="C12" s="1"/>
      <c r="D12" s="7" t="s">
        <v>1368</v>
      </c>
      <c r="E12" s="8"/>
      <c r="F12" s="5" t="s">
        <v>1369</v>
      </c>
      <c r="H12" s="6" t="s">
        <v>1370</v>
      </c>
      <c r="J12" s="5" t="s">
        <v>1371</v>
      </c>
      <c r="L12" s="5" t="s">
        <v>1372</v>
      </c>
      <c r="N12" s="5" t="s">
        <v>1373</v>
      </c>
      <c r="P12" s="5" t="s">
        <v>1374</v>
      </c>
      <c r="R12" s="5" t="s">
        <v>1375</v>
      </c>
      <c r="T12" s="5" t="s">
        <v>1376</v>
      </c>
      <c r="U12" s="5" t="s">
        <v>1377</v>
      </c>
      <c r="W12" s="5" t="s">
        <v>1378</v>
      </c>
      <c r="Y12" s="6" t="s">
        <v>1379</v>
      </c>
      <c r="AA12" s="5" t="s">
        <v>1380</v>
      </c>
      <c r="AC12" s="5" t="s">
        <v>1381</v>
      </c>
      <c r="AE12" s="5" t="s">
        <v>1382</v>
      </c>
    </row>
    <row r="13" spans="1:31" ht="25.5">
      <c r="A13" s="1"/>
      <c r="B13" s="1"/>
      <c r="C13" s="1"/>
      <c r="D13" s="7" t="s">
        <v>1383</v>
      </c>
      <c r="E13" s="8"/>
      <c r="F13" s="10" t="s">
        <v>1384</v>
      </c>
      <c r="H13" s="10" t="s">
        <v>1385</v>
      </c>
      <c r="J13" s="10" t="s">
        <v>1386</v>
      </c>
      <c r="L13" s="10" t="s">
        <v>1387</v>
      </c>
      <c r="N13" s="11" t="s">
        <v>1388</v>
      </c>
      <c r="P13" s="10" t="s">
        <v>1389</v>
      </c>
      <c r="R13" s="10" t="s">
        <v>1390</v>
      </c>
      <c r="T13" s="10" t="s">
        <v>1391</v>
      </c>
      <c r="U13" s="10" t="s">
        <v>1392</v>
      </c>
      <c r="W13" s="10" t="s">
        <v>1393</v>
      </c>
      <c r="Y13" s="11" t="s">
        <v>1394</v>
      </c>
      <c r="AA13" s="10" t="s">
        <v>1395</v>
      </c>
      <c r="AC13" s="10" t="s">
        <v>1396</v>
      </c>
      <c r="AE13" s="10" t="s">
        <v>1397</v>
      </c>
    </row>
    <row r="14" spans="1:31" ht="38.25">
      <c r="A14" s="1" t="s">
        <v>1358</v>
      </c>
      <c r="B14" s="1"/>
      <c r="C14" s="1"/>
      <c r="D14" s="7" t="s">
        <v>1398</v>
      </c>
      <c r="E14" s="8"/>
      <c r="F14" s="10" t="s">
        <v>1399</v>
      </c>
      <c r="H14" s="10" t="s">
        <v>1400</v>
      </c>
      <c r="J14" s="10" t="s">
        <v>1401</v>
      </c>
      <c r="L14" s="10" t="s">
        <v>1402</v>
      </c>
      <c r="N14" s="10" t="s">
        <v>1403</v>
      </c>
      <c r="P14" s="10" t="s">
        <v>1404</v>
      </c>
      <c r="R14" s="10" t="s">
        <v>1405</v>
      </c>
      <c r="U14" s="10" t="s">
        <v>1406</v>
      </c>
      <c r="W14" s="10" t="s">
        <v>1407</v>
      </c>
      <c r="AC14" s="10" t="s">
        <v>1408</v>
      </c>
      <c r="AE14" s="10" t="s">
        <v>1409</v>
      </c>
    </row>
    <row r="15" spans="1:31" ht="25.5">
      <c r="A15" s="7" t="s">
        <v>1410</v>
      </c>
      <c r="B15" s="1"/>
      <c r="C15" s="1"/>
      <c r="D15" s="7" t="s">
        <v>1411</v>
      </c>
      <c r="E15" s="8"/>
      <c r="F15" s="10" t="s">
        <v>1412</v>
      </c>
      <c r="H15" s="10" t="s">
        <v>1413</v>
      </c>
      <c r="J15" s="10" t="s">
        <v>1414</v>
      </c>
      <c r="L15" s="10" t="s">
        <v>1415</v>
      </c>
      <c r="N15" s="10" t="s">
        <v>1416</v>
      </c>
      <c r="P15" s="10" t="s">
        <v>1417</v>
      </c>
      <c r="U15" s="10" t="s">
        <v>1418</v>
      </c>
      <c r="W15" s="10" t="s">
        <v>1419</v>
      </c>
      <c r="AC15" s="10" t="s">
        <v>1420</v>
      </c>
    </row>
    <row r="16" spans="1:31" ht="25.5">
      <c r="A16" s="1"/>
      <c r="B16" s="1"/>
      <c r="C16" s="1"/>
      <c r="D16" s="7" t="s">
        <v>1421</v>
      </c>
      <c r="E16" s="8"/>
      <c r="F16" s="10" t="s">
        <v>1422</v>
      </c>
      <c r="L16" s="10" t="s">
        <v>1423</v>
      </c>
      <c r="P16" s="11" t="s">
        <v>1424</v>
      </c>
      <c r="U16" s="10" t="s">
        <v>1425</v>
      </c>
      <c r="W16" s="10" t="s">
        <v>1426</v>
      </c>
    </row>
    <row r="17" spans="1:21" ht="63.75">
      <c r="A17" s="1" t="s">
        <v>1359</v>
      </c>
      <c r="B17" s="1"/>
      <c r="C17" s="1"/>
      <c r="D17" s="9" t="s">
        <v>1427</v>
      </c>
      <c r="E17" s="8"/>
      <c r="F17" s="10" t="s">
        <v>1428</v>
      </c>
      <c r="L17" s="10" t="s">
        <v>1429</v>
      </c>
      <c r="P17" s="10" t="s">
        <v>1430</v>
      </c>
      <c r="U17" s="10" t="s">
        <v>1431</v>
      </c>
    </row>
    <row r="18" spans="1:21" ht="38.25">
      <c r="A18" s="7" t="s">
        <v>1364</v>
      </c>
      <c r="B18" s="1"/>
      <c r="C18" s="1"/>
      <c r="D18" s="7" t="s">
        <v>1432</v>
      </c>
      <c r="E18" s="8"/>
      <c r="F18" s="10" t="s">
        <v>1433</v>
      </c>
      <c r="U18" s="10" t="s">
        <v>1434</v>
      </c>
    </row>
    <row r="19" spans="1:21" ht="38.25">
      <c r="A19" s="1"/>
      <c r="B19" s="1"/>
      <c r="C19" s="1"/>
      <c r="D19" s="7" t="s">
        <v>1435</v>
      </c>
      <c r="E19" s="8"/>
      <c r="F19" s="10" t="s">
        <v>1436</v>
      </c>
      <c r="U19" s="10" t="s">
        <v>1437</v>
      </c>
    </row>
    <row r="20" spans="1:21">
      <c r="A20" s="1" t="s">
        <v>1360</v>
      </c>
      <c r="B20" s="1"/>
      <c r="C20" s="1"/>
      <c r="D20" s="5" t="s">
        <v>1438</v>
      </c>
      <c r="E20" s="8"/>
      <c r="F20" s="10" t="s">
        <v>1439</v>
      </c>
    </row>
    <row r="21" spans="1:21" ht="15.75" customHeight="1">
      <c r="A21" s="9" t="s">
        <v>1363</v>
      </c>
      <c r="B21" s="1"/>
      <c r="C21" s="1"/>
      <c r="D21" s="8"/>
      <c r="E21" s="8"/>
      <c r="F21" s="10" t="s">
        <v>1440</v>
      </c>
    </row>
    <row r="22" spans="1:21" ht="15.75" customHeight="1">
      <c r="A22" s="1"/>
      <c r="B22" s="1"/>
      <c r="C22" s="1"/>
      <c r="D22" s="8"/>
      <c r="E22" s="8"/>
      <c r="F22" s="10" t="s">
        <v>1441</v>
      </c>
    </row>
    <row r="23" spans="1:21" ht="15.75" customHeight="1">
      <c r="A23" s="1"/>
      <c r="B23" s="1"/>
      <c r="C23" s="1"/>
      <c r="D23" s="8"/>
      <c r="E23" s="8"/>
      <c r="F23" s="10" t="s">
        <v>1442</v>
      </c>
    </row>
    <row r="24" spans="1:21" ht="15.75" customHeight="1">
      <c r="A24" s="5" t="s">
        <v>1362</v>
      </c>
      <c r="B24" s="1"/>
      <c r="C24" s="1"/>
      <c r="D24" s="8"/>
      <c r="E24" s="8"/>
      <c r="F24" s="10" t="s">
        <v>1443</v>
      </c>
    </row>
    <row r="25" spans="1:21" ht="15.75" customHeight="1">
      <c r="A25" s="5" t="s">
        <v>1369</v>
      </c>
      <c r="B25" s="1"/>
      <c r="C25" s="1"/>
      <c r="D25" s="8"/>
      <c r="E25" s="8"/>
      <c r="F25" s="10" t="s">
        <v>1444</v>
      </c>
    </row>
    <row r="26" spans="1:21" ht="15.75" customHeight="1">
      <c r="A26" s="1"/>
      <c r="B26" s="1"/>
      <c r="C26" s="1"/>
      <c r="D26" s="5" t="s">
        <v>1445</v>
      </c>
      <c r="E26" s="8"/>
      <c r="F26" s="10" t="s">
        <v>1446</v>
      </c>
    </row>
    <row r="27" spans="1:21" ht="15.75" customHeight="1">
      <c r="A27" s="1"/>
      <c r="B27" s="1"/>
      <c r="C27" s="1"/>
      <c r="D27" s="10" t="s">
        <v>1447</v>
      </c>
      <c r="E27" s="8"/>
      <c r="F27" s="10" t="s">
        <v>1448</v>
      </c>
    </row>
    <row r="28" spans="1:21" ht="15.75" customHeight="1">
      <c r="A28" s="1" t="s">
        <v>68</v>
      </c>
      <c r="B28" s="1"/>
      <c r="C28" s="1"/>
      <c r="D28" s="10" t="s">
        <v>1449</v>
      </c>
      <c r="E28" s="8"/>
      <c r="F28" s="10" t="s">
        <v>1450</v>
      </c>
    </row>
    <row r="29" spans="1:21" ht="15.75" customHeight="1">
      <c r="A29" s="7" t="s">
        <v>1368</v>
      </c>
      <c r="B29" s="1"/>
      <c r="C29" s="1"/>
      <c r="D29" s="10" t="s">
        <v>1451</v>
      </c>
      <c r="E29" s="8"/>
      <c r="F29" s="10" t="s">
        <v>1452</v>
      </c>
    </row>
    <row r="30" spans="1:21" ht="15.75" customHeight="1">
      <c r="A30" s="7" t="s">
        <v>1383</v>
      </c>
      <c r="B30" s="1"/>
      <c r="C30" s="1"/>
      <c r="D30" s="8"/>
      <c r="E30" s="8"/>
      <c r="F30" s="10" t="s">
        <v>1453</v>
      </c>
    </row>
    <row r="31" spans="1:21" ht="15.75" customHeight="1">
      <c r="A31" s="7" t="s">
        <v>1398</v>
      </c>
      <c r="B31" s="1"/>
      <c r="C31" s="1"/>
      <c r="D31" s="8"/>
      <c r="E31" s="8"/>
      <c r="F31" s="10" t="s">
        <v>1454</v>
      </c>
    </row>
    <row r="32" spans="1:21" ht="15.75" customHeight="1">
      <c r="A32" s="7" t="s">
        <v>1411</v>
      </c>
      <c r="B32" s="1"/>
      <c r="C32" s="1"/>
      <c r="D32" s="6"/>
      <c r="E32" s="6"/>
      <c r="F32" s="10" t="s">
        <v>1455</v>
      </c>
    </row>
    <row r="33" spans="1:31" ht="15.75" customHeight="1">
      <c r="A33" s="7" t="s">
        <v>1421</v>
      </c>
      <c r="B33" s="1"/>
      <c r="C33" s="1"/>
      <c r="D33" s="6"/>
      <c r="E33" s="6"/>
      <c r="F33" s="10" t="s">
        <v>1456</v>
      </c>
    </row>
    <row r="34" spans="1:31" ht="15.75" customHeight="1">
      <c r="A34" s="9" t="s">
        <v>1427</v>
      </c>
      <c r="B34" s="1"/>
      <c r="C34" s="1"/>
      <c r="D34" s="8"/>
      <c r="E34" s="8"/>
      <c r="F34" s="8"/>
    </row>
    <row r="35" spans="1:31" ht="15.75" customHeight="1">
      <c r="A35" s="7" t="s">
        <v>1432</v>
      </c>
      <c r="B35" s="1"/>
      <c r="C35" s="1"/>
      <c r="D35" s="8"/>
      <c r="E35" s="8"/>
      <c r="F35" s="8"/>
    </row>
    <row r="36" spans="1:31" ht="15.75" customHeight="1">
      <c r="A36" s="7" t="s">
        <v>1435</v>
      </c>
      <c r="B36" s="1"/>
      <c r="C36" s="1"/>
      <c r="D36" s="8"/>
      <c r="E36" s="8"/>
      <c r="F36" s="8"/>
    </row>
    <row r="37" spans="1:31" ht="15.75" customHeight="1">
      <c r="A37" s="5" t="s">
        <v>1438</v>
      </c>
      <c r="B37" s="1"/>
      <c r="C37" s="1"/>
      <c r="D37" s="8"/>
      <c r="E37" s="8"/>
      <c r="F37" s="8"/>
    </row>
    <row r="38" spans="1:31" ht="15.75" customHeight="1">
      <c r="A38" s="1"/>
      <c r="B38" s="1"/>
      <c r="C38" s="1"/>
      <c r="D38" s="10" t="s">
        <v>1457</v>
      </c>
      <c r="E38" s="6"/>
      <c r="F38" s="10" t="s">
        <v>1384</v>
      </c>
      <c r="H38" s="10" t="s">
        <v>1385</v>
      </c>
      <c r="J38" s="10" t="s">
        <v>1386</v>
      </c>
      <c r="L38" s="10" t="s">
        <v>1387</v>
      </c>
      <c r="N38" s="11" t="s">
        <v>1388</v>
      </c>
      <c r="P38" s="10" t="s">
        <v>1389</v>
      </c>
      <c r="R38" s="10" t="s">
        <v>1390</v>
      </c>
      <c r="T38" s="10" t="s">
        <v>1391</v>
      </c>
      <c r="U38" s="10" t="s">
        <v>1392</v>
      </c>
      <c r="W38" s="10" t="s">
        <v>1393</v>
      </c>
      <c r="Y38" s="11" t="s">
        <v>1394</v>
      </c>
      <c r="AA38" s="10" t="s">
        <v>1395</v>
      </c>
      <c r="AC38" s="10" t="s">
        <v>1396</v>
      </c>
      <c r="AE38" s="10" t="s">
        <v>1397</v>
      </c>
    </row>
    <row r="39" spans="1:31" ht="15.75" customHeight="1">
      <c r="A39" s="1"/>
      <c r="B39" s="1"/>
      <c r="C39" s="1"/>
      <c r="D39" s="12" t="s">
        <v>1458</v>
      </c>
      <c r="E39" s="6"/>
      <c r="F39" s="12" t="s">
        <v>1459</v>
      </c>
      <c r="H39" s="12" t="s">
        <v>1460</v>
      </c>
      <c r="J39" s="12" t="s">
        <v>1461</v>
      </c>
      <c r="L39" s="12" t="s">
        <v>1462</v>
      </c>
      <c r="N39" s="12" t="s">
        <v>1463</v>
      </c>
      <c r="P39" s="12" t="s">
        <v>1464</v>
      </c>
      <c r="R39" s="1" t="s">
        <v>1465</v>
      </c>
      <c r="T39" s="1" t="s">
        <v>1398</v>
      </c>
      <c r="U39" s="1" t="s">
        <v>1392</v>
      </c>
      <c r="W39" s="12" t="s">
        <v>1466</v>
      </c>
      <c r="Y39" s="12" t="s">
        <v>1467</v>
      </c>
      <c r="AA39" s="12" t="s">
        <v>1468</v>
      </c>
      <c r="AC39" s="12" t="s">
        <v>1469</v>
      </c>
      <c r="AE39" s="12" t="s">
        <v>1470</v>
      </c>
    </row>
    <row r="40" spans="1:31" ht="15.75" customHeight="1">
      <c r="A40" s="6" t="s">
        <v>1365</v>
      </c>
      <c r="B40" s="1"/>
      <c r="C40" s="1"/>
      <c r="D40" s="12" t="s">
        <v>1471</v>
      </c>
      <c r="E40" s="6"/>
      <c r="F40" s="12" t="s">
        <v>1472</v>
      </c>
      <c r="H40" s="12" t="s">
        <v>1473</v>
      </c>
      <c r="J40" s="12" t="s">
        <v>1474</v>
      </c>
      <c r="L40" s="12" t="s">
        <v>1475</v>
      </c>
      <c r="N40" s="12" t="s">
        <v>1476</v>
      </c>
      <c r="P40" s="12" t="s">
        <v>1477</v>
      </c>
      <c r="W40" s="12" t="s">
        <v>1478</v>
      </c>
      <c r="Y40" s="12" t="s">
        <v>1479</v>
      </c>
      <c r="AA40" s="12" t="s">
        <v>1480</v>
      </c>
      <c r="AC40" s="12" t="s">
        <v>1481</v>
      </c>
      <c r="AE40" s="12" t="s">
        <v>1482</v>
      </c>
    </row>
    <row r="41" spans="1:31" ht="15.75" customHeight="1">
      <c r="A41" s="7" t="s">
        <v>1366</v>
      </c>
      <c r="B41" s="1"/>
      <c r="C41" s="1"/>
      <c r="D41" s="12" t="s">
        <v>1483</v>
      </c>
      <c r="E41" s="6"/>
      <c r="F41" s="12" t="s">
        <v>1484</v>
      </c>
      <c r="J41" s="12" t="s">
        <v>1485</v>
      </c>
      <c r="L41" s="12" t="s">
        <v>1486</v>
      </c>
      <c r="N41" s="12" t="s">
        <v>1487</v>
      </c>
      <c r="P41" s="12" t="s">
        <v>1488</v>
      </c>
      <c r="W41" s="12" t="s">
        <v>1489</v>
      </c>
      <c r="Y41" s="12" t="s">
        <v>1490</v>
      </c>
      <c r="AA41" s="12" t="s">
        <v>1491</v>
      </c>
      <c r="AC41" s="12" t="s">
        <v>1492</v>
      </c>
      <c r="AE41" s="12" t="s">
        <v>1493</v>
      </c>
    </row>
    <row r="42" spans="1:31" ht="15.75" customHeight="1">
      <c r="A42" s="1"/>
      <c r="B42" s="1"/>
      <c r="C42" s="1"/>
      <c r="D42" s="12" t="s">
        <v>1494</v>
      </c>
      <c r="E42" s="8"/>
      <c r="F42" s="12" t="s">
        <v>1495</v>
      </c>
      <c r="J42" s="12" t="s">
        <v>1496</v>
      </c>
      <c r="L42" s="12" t="s">
        <v>1497</v>
      </c>
      <c r="N42" s="12" t="s">
        <v>1498</v>
      </c>
      <c r="P42" s="12" t="s">
        <v>1499</v>
      </c>
      <c r="R42" s="10" t="s">
        <v>1405</v>
      </c>
      <c r="U42" s="10" t="s">
        <v>1406</v>
      </c>
      <c r="Y42" s="12" t="s">
        <v>1500</v>
      </c>
      <c r="AA42" s="12" t="s">
        <v>1501</v>
      </c>
      <c r="AC42" s="12" t="s">
        <v>1502</v>
      </c>
      <c r="AE42" s="12" t="s">
        <v>1503</v>
      </c>
    </row>
    <row r="43" spans="1:31" ht="15.75" customHeight="1">
      <c r="A43" s="6" t="s">
        <v>80</v>
      </c>
      <c r="B43" s="1"/>
      <c r="C43" s="1"/>
      <c r="D43" s="12" t="s">
        <v>1504</v>
      </c>
      <c r="E43" s="8"/>
      <c r="F43" s="12" t="s">
        <v>1505</v>
      </c>
      <c r="H43" s="10" t="s">
        <v>1400</v>
      </c>
      <c r="L43" s="12" t="s">
        <v>1506</v>
      </c>
      <c r="N43" s="12" t="s">
        <v>1507</v>
      </c>
      <c r="R43" s="12" t="s">
        <v>1508</v>
      </c>
      <c r="U43" s="1" t="s">
        <v>1509</v>
      </c>
      <c r="Y43" s="12" t="s">
        <v>1510</v>
      </c>
      <c r="AA43" s="12" t="s">
        <v>1511</v>
      </c>
      <c r="AC43" s="12" t="s">
        <v>1512</v>
      </c>
      <c r="AE43" s="12" t="s">
        <v>1513</v>
      </c>
    </row>
    <row r="44" spans="1:31" ht="15.75" customHeight="1">
      <c r="A44" s="7" t="s">
        <v>1367</v>
      </c>
      <c r="B44" s="1"/>
      <c r="C44" s="1"/>
      <c r="D44" s="12" t="s">
        <v>1514</v>
      </c>
      <c r="E44" s="8"/>
      <c r="F44" s="12" t="s">
        <v>1515</v>
      </c>
      <c r="H44" s="10" t="s">
        <v>1400</v>
      </c>
      <c r="R44" s="12" t="s">
        <v>1516</v>
      </c>
      <c r="W44" s="10" t="s">
        <v>1407</v>
      </c>
      <c r="Y44" s="12" t="s">
        <v>1517</v>
      </c>
      <c r="AC44" s="12" t="s">
        <v>1518</v>
      </c>
      <c r="AE44" s="12" t="s">
        <v>1519</v>
      </c>
    </row>
    <row r="45" spans="1:31" ht="15.75" customHeight="1">
      <c r="A45" s="1"/>
      <c r="B45" s="1"/>
      <c r="C45" s="1"/>
      <c r="D45" s="12" t="s">
        <v>1520</v>
      </c>
      <c r="E45" s="8"/>
      <c r="F45" s="12" t="s">
        <v>1521</v>
      </c>
      <c r="J45" s="10" t="s">
        <v>1401</v>
      </c>
      <c r="P45" s="10" t="s">
        <v>1404</v>
      </c>
      <c r="R45" s="12" t="s">
        <v>1522</v>
      </c>
      <c r="W45" s="12" t="s">
        <v>1523</v>
      </c>
      <c r="Y45" s="12" t="s">
        <v>1524</v>
      </c>
      <c r="AC45" s="12" t="s">
        <v>1525</v>
      </c>
    </row>
    <row r="46" spans="1:31" ht="15.75" customHeight="1">
      <c r="A46" s="1"/>
      <c r="B46" s="1"/>
      <c r="C46" s="1"/>
      <c r="D46" s="12" t="s">
        <v>1526</v>
      </c>
      <c r="E46" s="6"/>
      <c r="F46" s="12" t="s">
        <v>1527</v>
      </c>
      <c r="J46" s="12" t="s">
        <v>1528</v>
      </c>
      <c r="L46" s="10" t="s">
        <v>1402</v>
      </c>
      <c r="N46" s="10" t="s">
        <v>1403</v>
      </c>
      <c r="P46" s="12" t="s">
        <v>1529</v>
      </c>
      <c r="R46" s="12" t="s">
        <v>1530</v>
      </c>
      <c r="U46" s="10" t="s">
        <v>1418</v>
      </c>
      <c r="Y46" s="12" t="s">
        <v>1531</v>
      </c>
      <c r="AC46" s="12" t="s">
        <v>1532</v>
      </c>
    </row>
    <row r="47" spans="1:31" ht="15.75" customHeight="1">
      <c r="A47" s="1"/>
      <c r="B47" s="1"/>
      <c r="C47" s="1"/>
      <c r="D47" s="12" t="s">
        <v>1533</v>
      </c>
      <c r="E47" s="8"/>
      <c r="F47" s="8"/>
      <c r="H47" s="10" t="s">
        <v>1413</v>
      </c>
      <c r="J47" s="12" t="s">
        <v>1534</v>
      </c>
      <c r="L47" s="12" t="s">
        <v>1535</v>
      </c>
      <c r="N47" s="12" t="s">
        <v>1536</v>
      </c>
      <c r="P47" s="12" t="s">
        <v>1537</v>
      </c>
      <c r="R47" s="12" t="s">
        <v>1538</v>
      </c>
      <c r="U47" s="1" t="s">
        <v>1539</v>
      </c>
      <c r="Y47" s="12" t="s">
        <v>1540</v>
      </c>
      <c r="AE47" s="10" t="s">
        <v>1409</v>
      </c>
    </row>
    <row r="48" spans="1:31" ht="15.75" customHeight="1">
      <c r="A48" s="1"/>
      <c r="B48" s="1"/>
      <c r="C48" s="1"/>
      <c r="D48" s="12" t="s">
        <v>1541</v>
      </c>
      <c r="E48" s="8"/>
      <c r="F48" s="10" t="s">
        <v>1399</v>
      </c>
      <c r="H48" s="12" t="s">
        <v>1542</v>
      </c>
      <c r="J48" s="12" t="s">
        <v>1543</v>
      </c>
      <c r="L48" s="12" t="s">
        <v>1544</v>
      </c>
      <c r="N48" s="12" t="s">
        <v>1545</v>
      </c>
      <c r="P48" s="12" t="s">
        <v>1546</v>
      </c>
      <c r="W48" s="10" t="s">
        <v>1419</v>
      </c>
      <c r="Y48" s="12" t="s">
        <v>1547</v>
      </c>
      <c r="AE48" s="12" t="s">
        <v>1548</v>
      </c>
    </row>
    <row r="49" spans="1:31" ht="15.75" customHeight="1">
      <c r="A49" s="1"/>
      <c r="B49" s="1"/>
      <c r="C49" s="1"/>
      <c r="D49" s="12" t="s">
        <v>1549</v>
      </c>
      <c r="E49" s="8"/>
      <c r="F49" s="12" t="s">
        <v>1550</v>
      </c>
      <c r="H49" s="12" t="s">
        <v>1551</v>
      </c>
      <c r="J49" s="12" t="s">
        <v>1552</v>
      </c>
      <c r="L49" s="12" t="s">
        <v>1553</v>
      </c>
      <c r="N49" s="12" t="s">
        <v>1554</v>
      </c>
      <c r="P49" s="12" t="s">
        <v>1555</v>
      </c>
      <c r="W49" s="12" t="s">
        <v>1556</v>
      </c>
      <c r="Y49" s="12" t="s">
        <v>1557</v>
      </c>
      <c r="AC49" s="10" t="s">
        <v>1408</v>
      </c>
      <c r="AE49" s="12" t="s">
        <v>1558</v>
      </c>
    </row>
    <row r="50" spans="1:31" ht="15.75" customHeight="1">
      <c r="A50" s="1"/>
      <c r="B50" s="1"/>
      <c r="C50" s="1"/>
      <c r="D50" s="12" t="s">
        <v>1559</v>
      </c>
      <c r="E50" s="8"/>
      <c r="F50" s="12" t="s">
        <v>1560</v>
      </c>
      <c r="H50" s="12" t="s">
        <v>1561</v>
      </c>
      <c r="J50" s="12" t="s">
        <v>1562</v>
      </c>
      <c r="L50" s="12" t="s">
        <v>1563</v>
      </c>
      <c r="N50" s="12" t="s">
        <v>1564</v>
      </c>
      <c r="U50" s="10" t="s">
        <v>1425</v>
      </c>
      <c r="W50" s="12" t="s">
        <v>1565</v>
      </c>
      <c r="Y50" s="12" t="s">
        <v>1566</v>
      </c>
      <c r="AC50" s="12" t="s">
        <v>1567</v>
      </c>
      <c r="AE50" s="12" t="s">
        <v>1568</v>
      </c>
    </row>
    <row r="51" spans="1:31" ht="15.75" customHeight="1">
      <c r="A51" s="1"/>
      <c r="B51" s="1"/>
      <c r="C51" s="1"/>
      <c r="D51" s="12" t="s">
        <v>1569</v>
      </c>
      <c r="E51" s="8"/>
      <c r="F51" s="12" t="s">
        <v>1570</v>
      </c>
      <c r="H51" s="12" t="s">
        <v>1571</v>
      </c>
      <c r="J51" s="12" t="s">
        <v>1572</v>
      </c>
      <c r="N51" s="12" t="s">
        <v>1573</v>
      </c>
      <c r="U51" s="1" t="s">
        <v>1425</v>
      </c>
      <c r="Y51" s="12" t="s">
        <v>1574</v>
      </c>
      <c r="AC51" s="12" t="s">
        <v>1575</v>
      </c>
      <c r="AE51" s="12" t="s">
        <v>1576</v>
      </c>
    </row>
    <row r="52" spans="1:31" ht="15.75" customHeight="1">
      <c r="A52" s="1"/>
      <c r="B52" s="1"/>
      <c r="C52" s="1"/>
      <c r="D52" s="12" t="s">
        <v>1577</v>
      </c>
      <c r="E52" s="6"/>
      <c r="F52" s="12" t="s">
        <v>1578</v>
      </c>
      <c r="H52" s="12" t="s">
        <v>1579</v>
      </c>
      <c r="J52" s="12" t="s">
        <v>1580</v>
      </c>
      <c r="N52" s="12" t="s">
        <v>1581</v>
      </c>
      <c r="P52" s="10" t="s">
        <v>1417</v>
      </c>
      <c r="Y52" s="12" t="s">
        <v>1582</v>
      </c>
      <c r="AC52" s="12" t="s">
        <v>1583</v>
      </c>
      <c r="AE52" s="12" t="s">
        <v>1584</v>
      </c>
    </row>
    <row r="53" spans="1:31" ht="15.75" customHeight="1">
      <c r="A53" s="1"/>
      <c r="B53" s="1"/>
      <c r="C53" s="1"/>
      <c r="D53" s="6"/>
      <c r="E53" s="6"/>
      <c r="F53" s="6"/>
      <c r="J53" s="12" t="s">
        <v>1585</v>
      </c>
      <c r="L53" s="10" t="s">
        <v>1415</v>
      </c>
      <c r="P53" s="12" t="s">
        <v>1586</v>
      </c>
      <c r="W53" s="10" t="s">
        <v>1426</v>
      </c>
      <c r="AE53" s="12" t="s">
        <v>1587</v>
      </c>
    </row>
    <row r="54" spans="1:31" ht="15.75" customHeight="1">
      <c r="A54" s="1"/>
      <c r="B54" s="1"/>
      <c r="C54" s="1"/>
      <c r="D54" s="6"/>
      <c r="E54" s="6"/>
      <c r="F54" s="6"/>
      <c r="J54" s="12" t="s">
        <v>1588</v>
      </c>
      <c r="L54" s="12" t="s">
        <v>1589</v>
      </c>
      <c r="U54" s="10" t="s">
        <v>1431</v>
      </c>
      <c r="W54" s="12" t="s">
        <v>1590</v>
      </c>
      <c r="AE54" s="12" t="s">
        <v>1591</v>
      </c>
    </row>
    <row r="55" spans="1:31" ht="15.75" customHeight="1">
      <c r="A55" s="1"/>
      <c r="B55" s="1"/>
      <c r="C55" s="1"/>
      <c r="D55" s="10" t="s">
        <v>1449</v>
      </c>
      <c r="E55" s="8"/>
      <c r="F55" s="10" t="s">
        <v>1412</v>
      </c>
      <c r="J55" s="12" t="s">
        <v>1592</v>
      </c>
      <c r="L55" s="12" t="s">
        <v>1593</v>
      </c>
      <c r="N55" s="10" t="s">
        <v>1416</v>
      </c>
      <c r="U55" s="1" t="s">
        <v>1431</v>
      </c>
      <c r="W55" s="12" t="s">
        <v>1594</v>
      </c>
      <c r="AC55" s="10" t="s">
        <v>1420</v>
      </c>
    </row>
    <row r="56" spans="1:31" ht="15.75" customHeight="1">
      <c r="A56" s="1"/>
      <c r="B56" s="1"/>
      <c r="C56" s="1"/>
      <c r="D56" s="12" t="s">
        <v>1449</v>
      </c>
      <c r="E56" s="8"/>
      <c r="F56" s="12" t="s">
        <v>1412</v>
      </c>
      <c r="H56" s="12" t="s">
        <v>1460</v>
      </c>
      <c r="J56" s="12" t="s">
        <v>1595</v>
      </c>
      <c r="L56" s="12" t="s">
        <v>1596</v>
      </c>
      <c r="N56" s="12" t="s">
        <v>1597</v>
      </c>
      <c r="P56" s="11" t="s">
        <v>1424</v>
      </c>
      <c r="W56" s="12" t="s">
        <v>1598</v>
      </c>
      <c r="AC56" s="12" t="s">
        <v>1599</v>
      </c>
    </row>
    <row r="57" spans="1:31" ht="15.75" customHeight="1">
      <c r="A57" s="1"/>
      <c r="B57" s="1"/>
      <c r="C57" s="1"/>
      <c r="D57" s="8"/>
      <c r="E57" s="8"/>
      <c r="F57" s="8"/>
      <c r="H57" s="12" t="s">
        <v>1473</v>
      </c>
      <c r="J57" s="12" t="s">
        <v>1600</v>
      </c>
      <c r="L57" s="12" t="s">
        <v>1601</v>
      </c>
      <c r="N57" s="12" t="s">
        <v>1523</v>
      </c>
      <c r="P57" s="12" t="s">
        <v>1424</v>
      </c>
      <c r="W57" s="12" t="s">
        <v>1602</v>
      </c>
      <c r="AC57" s="12" t="s">
        <v>1603</v>
      </c>
      <c r="AE57" s="10" t="s">
        <v>1604</v>
      </c>
    </row>
    <row r="58" spans="1:31" ht="15.75" customHeight="1">
      <c r="A58" s="1"/>
      <c r="B58" s="1"/>
      <c r="C58" s="1"/>
      <c r="D58" s="8"/>
      <c r="E58" s="8"/>
      <c r="F58" s="8"/>
      <c r="H58" s="10" t="s">
        <v>1400</v>
      </c>
      <c r="J58" s="12" t="s">
        <v>1605</v>
      </c>
      <c r="U58" s="10" t="s">
        <v>1434</v>
      </c>
      <c r="W58" s="12" t="s">
        <v>1606</v>
      </c>
      <c r="AC58" s="12" t="s">
        <v>1607</v>
      </c>
      <c r="AE58" s="12" t="s">
        <v>1608</v>
      </c>
    </row>
    <row r="59" spans="1:31" ht="15.75" customHeight="1">
      <c r="A59" s="1"/>
      <c r="B59" s="1"/>
      <c r="C59" s="1"/>
      <c r="D59" s="8"/>
      <c r="E59" s="8"/>
      <c r="F59" s="10" t="s">
        <v>1422</v>
      </c>
      <c r="H59" s="12" t="s">
        <v>1542</v>
      </c>
      <c r="J59" s="12" t="s">
        <v>1609</v>
      </c>
      <c r="U59" s="1" t="s">
        <v>1610</v>
      </c>
      <c r="AC59" s="12" t="s">
        <v>1611</v>
      </c>
      <c r="AE59" s="12" t="s">
        <v>1612</v>
      </c>
    </row>
    <row r="60" spans="1:31" ht="15.75" customHeight="1">
      <c r="A60" s="1"/>
      <c r="B60" s="1"/>
      <c r="C60" s="1"/>
      <c r="D60" s="8"/>
      <c r="E60" s="8"/>
      <c r="F60" s="12" t="s">
        <v>1422</v>
      </c>
      <c r="H60" s="12" t="s">
        <v>1551</v>
      </c>
      <c r="J60" s="12" t="s">
        <v>1613</v>
      </c>
      <c r="L60" s="10" t="s">
        <v>1423</v>
      </c>
      <c r="P60" s="10" t="s">
        <v>1430</v>
      </c>
      <c r="AC60" s="12" t="s">
        <v>1614</v>
      </c>
      <c r="AE60" s="12" t="s">
        <v>1615</v>
      </c>
    </row>
    <row r="61" spans="1:31" ht="15.75" customHeight="1">
      <c r="A61" s="1"/>
      <c r="B61" s="1"/>
      <c r="C61" s="1"/>
      <c r="D61" s="10" t="s">
        <v>1451</v>
      </c>
      <c r="E61" s="8"/>
      <c r="F61" s="8"/>
      <c r="H61" s="12" t="s">
        <v>1561</v>
      </c>
      <c r="J61" s="12" t="s">
        <v>1616</v>
      </c>
      <c r="L61" s="12" t="s">
        <v>1617</v>
      </c>
      <c r="P61" s="12" t="s">
        <v>1618</v>
      </c>
      <c r="AE61" s="12" t="s">
        <v>1619</v>
      </c>
    </row>
    <row r="62" spans="1:31" ht="15.75" customHeight="1">
      <c r="A62" s="1"/>
      <c r="B62" s="1"/>
      <c r="C62" s="1"/>
      <c r="D62" s="12" t="s">
        <v>1620</v>
      </c>
      <c r="E62" s="8"/>
      <c r="F62" s="8"/>
      <c r="H62" s="12" t="s">
        <v>1571</v>
      </c>
      <c r="J62" s="12" t="s">
        <v>1621</v>
      </c>
      <c r="L62" s="12" t="s">
        <v>1622</v>
      </c>
      <c r="P62" s="12" t="s">
        <v>1623</v>
      </c>
      <c r="U62" s="10" t="s">
        <v>1437</v>
      </c>
    </row>
    <row r="63" spans="1:31" ht="15.75" customHeight="1">
      <c r="A63" s="1"/>
      <c r="B63" s="1"/>
      <c r="C63" s="1"/>
      <c r="D63" s="12" t="s">
        <v>1624</v>
      </c>
      <c r="E63" s="8"/>
      <c r="F63" s="10" t="s">
        <v>1428</v>
      </c>
      <c r="H63" s="12" t="s">
        <v>1579</v>
      </c>
      <c r="J63" s="12" t="s">
        <v>1625</v>
      </c>
      <c r="L63" s="12" t="s">
        <v>1626</v>
      </c>
      <c r="P63" s="12" t="s">
        <v>1627</v>
      </c>
      <c r="U63" s="1" t="s">
        <v>1437</v>
      </c>
    </row>
    <row r="64" spans="1:31" ht="15.75" customHeight="1">
      <c r="A64" s="1"/>
      <c r="B64" s="1"/>
      <c r="C64" s="1"/>
      <c r="D64" s="12" t="s">
        <v>1628</v>
      </c>
      <c r="E64" s="8"/>
      <c r="F64" s="12" t="s">
        <v>1629</v>
      </c>
      <c r="L64" s="12" t="s">
        <v>1630</v>
      </c>
      <c r="N64" s="12" t="s">
        <v>1631</v>
      </c>
    </row>
    <row r="65" spans="1:16" ht="15.75" customHeight="1">
      <c r="A65" s="1"/>
      <c r="B65" s="1"/>
      <c r="C65" s="1"/>
      <c r="D65" s="12" t="s">
        <v>1632</v>
      </c>
      <c r="E65" s="8"/>
      <c r="F65" s="12" t="s">
        <v>1633</v>
      </c>
      <c r="L65" s="12" t="s">
        <v>1634</v>
      </c>
      <c r="N65" s="12" t="s">
        <v>1476</v>
      </c>
    </row>
    <row r="66" spans="1:16" ht="15.75" customHeight="1">
      <c r="A66" s="1"/>
      <c r="B66" s="1"/>
      <c r="C66" s="1"/>
      <c r="D66" s="8"/>
      <c r="E66" s="8"/>
      <c r="F66" s="12" t="s">
        <v>1635</v>
      </c>
      <c r="J66" s="10" t="s">
        <v>1414</v>
      </c>
      <c r="N66" s="12" t="s">
        <v>1487</v>
      </c>
      <c r="P66" s="10" t="s">
        <v>1636</v>
      </c>
    </row>
    <row r="67" spans="1:16" ht="15.75" customHeight="1">
      <c r="A67" s="1"/>
      <c r="B67" s="1"/>
      <c r="C67" s="1"/>
      <c r="D67" s="8"/>
      <c r="E67" s="8"/>
      <c r="F67" s="12" t="s">
        <v>1637</v>
      </c>
      <c r="J67" s="12" t="s">
        <v>1638</v>
      </c>
      <c r="N67" s="12" t="s">
        <v>1498</v>
      </c>
      <c r="P67" s="12" t="s">
        <v>1639</v>
      </c>
    </row>
    <row r="68" spans="1:16" ht="15.75" customHeight="1">
      <c r="A68" s="1"/>
      <c r="B68" s="1"/>
      <c r="C68" s="1"/>
      <c r="D68" s="8"/>
      <c r="E68" s="8"/>
      <c r="F68" s="12" t="s">
        <v>1640</v>
      </c>
      <c r="J68" s="12" t="s">
        <v>1641</v>
      </c>
      <c r="L68" s="10" t="s">
        <v>1429</v>
      </c>
      <c r="N68" s="12" t="s">
        <v>1507</v>
      </c>
      <c r="P68" s="12" t="s">
        <v>1642</v>
      </c>
    </row>
    <row r="69" spans="1:16" ht="15.75" customHeight="1">
      <c r="A69" s="1"/>
      <c r="B69" s="1"/>
      <c r="C69" s="1"/>
      <c r="D69" s="6"/>
      <c r="E69" s="6"/>
      <c r="F69" s="6"/>
      <c r="J69" s="12" t="s">
        <v>1643</v>
      </c>
      <c r="L69" s="12" t="s">
        <v>1429</v>
      </c>
      <c r="N69" s="12" t="s">
        <v>1536</v>
      </c>
      <c r="P69" s="12" t="s">
        <v>1644</v>
      </c>
    </row>
    <row r="70" spans="1:16" ht="15.75" customHeight="1">
      <c r="A70" s="1"/>
      <c r="B70" s="1"/>
      <c r="C70" s="1"/>
      <c r="D70" s="8"/>
      <c r="E70" s="8"/>
      <c r="F70" s="8"/>
      <c r="J70" s="12" t="s">
        <v>1645</v>
      </c>
      <c r="N70" s="12" t="s">
        <v>1545</v>
      </c>
      <c r="P70" s="12" t="s">
        <v>1646</v>
      </c>
    </row>
    <row r="71" spans="1:16" ht="15.75" customHeight="1">
      <c r="A71" s="1"/>
      <c r="B71" s="1"/>
      <c r="C71" s="1"/>
      <c r="D71" s="8"/>
      <c r="E71" s="8"/>
      <c r="F71" s="10" t="s">
        <v>1433</v>
      </c>
      <c r="J71" s="12" t="s">
        <v>1647</v>
      </c>
      <c r="N71" s="12" t="s">
        <v>1554</v>
      </c>
    </row>
    <row r="72" spans="1:16" ht="15.75" customHeight="1">
      <c r="A72" s="1"/>
      <c r="B72" s="1"/>
      <c r="C72" s="1"/>
      <c r="D72" s="8"/>
      <c r="E72" s="8"/>
      <c r="F72" s="12" t="s">
        <v>1648</v>
      </c>
      <c r="J72" s="12" t="s">
        <v>1649</v>
      </c>
      <c r="N72" s="12" t="s">
        <v>1564</v>
      </c>
    </row>
    <row r="73" spans="1:16" ht="15.75" customHeight="1">
      <c r="A73" s="1"/>
      <c r="B73" s="1"/>
      <c r="C73" s="1"/>
      <c r="D73" s="8"/>
      <c r="E73" s="8"/>
      <c r="F73" s="12" t="s">
        <v>1650</v>
      </c>
      <c r="J73" s="12" t="s">
        <v>1651</v>
      </c>
      <c r="L73" s="12" t="s">
        <v>1462</v>
      </c>
      <c r="N73" s="12" t="s">
        <v>1573</v>
      </c>
    </row>
    <row r="74" spans="1:16" ht="15.75" customHeight="1">
      <c r="A74" s="1"/>
      <c r="B74" s="1"/>
      <c r="C74" s="1"/>
      <c r="D74" s="6"/>
      <c r="E74" s="6"/>
      <c r="F74" s="6"/>
      <c r="J74" s="12" t="s">
        <v>1652</v>
      </c>
      <c r="L74" s="12" t="s">
        <v>1475</v>
      </c>
      <c r="N74" s="12" t="s">
        <v>1581</v>
      </c>
    </row>
    <row r="75" spans="1:16" ht="15.75" customHeight="1">
      <c r="A75" s="1"/>
      <c r="B75" s="1"/>
      <c r="C75" s="1"/>
      <c r="D75" s="6"/>
      <c r="E75" s="6"/>
      <c r="F75" s="6"/>
      <c r="J75" s="12" t="s">
        <v>1653</v>
      </c>
      <c r="L75" s="12" t="s">
        <v>1486</v>
      </c>
      <c r="N75" s="12" t="s">
        <v>1597</v>
      </c>
    </row>
    <row r="76" spans="1:16" ht="15.75" customHeight="1">
      <c r="A76" s="1"/>
      <c r="B76" s="1"/>
      <c r="C76" s="1"/>
      <c r="D76" s="8"/>
      <c r="E76" s="8"/>
      <c r="F76" s="10" t="s">
        <v>1436</v>
      </c>
      <c r="J76" s="12" t="s">
        <v>1654</v>
      </c>
      <c r="L76" s="12" t="s">
        <v>1497</v>
      </c>
      <c r="N76" s="12" t="s">
        <v>1523</v>
      </c>
    </row>
    <row r="77" spans="1:16" ht="15.75" customHeight="1">
      <c r="A77" s="1"/>
      <c r="B77" s="1"/>
      <c r="C77" s="1"/>
      <c r="D77" s="8"/>
      <c r="E77" s="8"/>
      <c r="F77" s="12" t="s">
        <v>1655</v>
      </c>
      <c r="J77" s="12" t="s">
        <v>1656</v>
      </c>
      <c r="L77" s="12" t="s">
        <v>1506</v>
      </c>
    </row>
    <row r="78" spans="1:16" ht="15.75" customHeight="1">
      <c r="A78" s="1"/>
      <c r="B78" s="1"/>
      <c r="C78" s="1"/>
      <c r="D78" s="8"/>
      <c r="E78" s="8"/>
      <c r="F78" s="12" t="s">
        <v>1657</v>
      </c>
      <c r="J78" s="12" t="s">
        <v>1658</v>
      </c>
      <c r="L78" s="12" t="s">
        <v>1535</v>
      </c>
    </row>
    <row r="79" spans="1:16" ht="15.75" customHeight="1">
      <c r="A79" s="1"/>
      <c r="B79" s="1"/>
      <c r="C79" s="1"/>
      <c r="D79" s="8"/>
      <c r="E79" s="8"/>
      <c r="F79" s="8"/>
      <c r="J79" s="12" t="s">
        <v>1659</v>
      </c>
      <c r="L79" s="12" t="s">
        <v>1544</v>
      </c>
    </row>
    <row r="80" spans="1:16" ht="15.75" customHeight="1">
      <c r="A80" s="1"/>
      <c r="B80" s="1"/>
      <c r="C80" s="1"/>
      <c r="D80" s="8"/>
      <c r="E80" s="8"/>
      <c r="F80" s="8"/>
      <c r="J80" s="12" t="s">
        <v>1660</v>
      </c>
      <c r="L80" s="12" t="s">
        <v>1553</v>
      </c>
    </row>
    <row r="81" spans="1:12" ht="15.75" customHeight="1">
      <c r="A81" s="1"/>
      <c r="B81" s="1"/>
      <c r="C81" s="1"/>
      <c r="D81" s="8"/>
      <c r="E81" s="8"/>
      <c r="F81" s="10" t="s">
        <v>1439</v>
      </c>
      <c r="J81" s="12" t="s">
        <v>1661</v>
      </c>
      <c r="L81" s="12" t="s">
        <v>1563</v>
      </c>
    </row>
    <row r="82" spans="1:12" ht="15.75" customHeight="1">
      <c r="A82" s="1"/>
      <c r="B82" s="1"/>
      <c r="C82" s="1"/>
      <c r="D82" s="8"/>
      <c r="E82" s="8"/>
      <c r="F82" s="12" t="s">
        <v>1662</v>
      </c>
      <c r="J82" s="12" t="s">
        <v>1663</v>
      </c>
      <c r="L82" s="12" t="s">
        <v>1589</v>
      </c>
    </row>
    <row r="83" spans="1:12" ht="15.75" customHeight="1">
      <c r="A83" s="1"/>
      <c r="B83" s="1"/>
      <c r="C83" s="1"/>
      <c r="D83" s="8"/>
      <c r="E83" s="8"/>
      <c r="F83" s="12" t="s">
        <v>1664</v>
      </c>
      <c r="J83" s="12" t="s">
        <v>1665</v>
      </c>
      <c r="L83" s="12" t="s">
        <v>1593</v>
      </c>
    </row>
    <row r="84" spans="1:12" ht="15.75" customHeight="1">
      <c r="A84" s="1"/>
      <c r="B84" s="1"/>
      <c r="C84" s="1"/>
      <c r="D84" s="6"/>
      <c r="E84" s="6"/>
      <c r="F84" s="12" t="s">
        <v>1666</v>
      </c>
      <c r="J84" s="12" t="s">
        <v>1667</v>
      </c>
      <c r="L84" s="12" t="s">
        <v>1596</v>
      </c>
    </row>
    <row r="85" spans="1:12" ht="15.75" customHeight="1">
      <c r="A85" s="1"/>
      <c r="B85" s="1"/>
      <c r="C85" s="1"/>
      <c r="D85" s="6"/>
      <c r="E85" s="6"/>
      <c r="F85" s="12" t="s">
        <v>1668</v>
      </c>
      <c r="J85" s="12" t="s">
        <v>1669</v>
      </c>
      <c r="L85" s="12" t="s">
        <v>1601</v>
      </c>
    </row>
    <row r="86" spans="1:12" ht="15.75" customHeight="1">
      <c r="A86" s="1"/>
      <c r="B86" s="1"/>
      <c r="C86" s="1"/>
      <c r="D86" s="8"/>
      <c r="E86" s="8"/>
      <c r="F86" s="8"/>
      <c r="J86" s="12" t="s">
        <v>1670</v>
      </c>
      <c r="L86" s="12" t="s">
        <v>1617</v>
      </c>
    </row>
    <row r="87" spans="1:12" ht="15.75" customHeight="1">
      <c r="A87" s="1"/>
      <c r="B87" s="1"/>
      <c r="C87" s="1"/>
      <c r="D87" s="8"/>
      <c r="E87" s="8"/>
      <c r="F87" s="8"/>
      <c r="J87" s="12" t="s">
        <v>1671</v>
      </c>
      <c r="L87" s="12" t="s">
        <v>1622</v>
      </c>
    </row>
    <row r="88" spans="1:12" ht="15.75" customHeight="1">
      <c r="A88" s="1"/>
      <c r="B88" s="1"/>
      <c r="C88" s="1"/>
      <c r="D88" s="8"/>
      <c r="E88" s="8"/>
      <c r="F88" s="10" t="s">
        <v>1440</v>
      </c>
      <c r="J88" s="12" t="s">
        <v>1672</v>
      </c>
      <c r="L88" s="12" t="s">
        <v>1626</v>
      </c>
    </row>
    <row r="89" spans="1:12" ht="15.75" customHeight="1">
      <c r="A89" s="1"/>
      <c r="B89" s="1"/>
      <c r="C89" s="1"/>
      <c r="D89" s="8"/>
      <c r="E89" s="8"/>
      <c r="F89" s="12" t="s">
        <v>1673</v>
      </c>
      <c r="J89" s="12" t="s">
        <v>1674</v>
      </c>
      <c r="L89" s="12" t="s">
        <v>1630</v>
      </c>
    </row>
    <row r="90" spans="1:12" ht="15.75" customHeight="1">
      <c r="A90" s="1"/>
      <c r="B90" s="1"/>
      <c r="C90" s="1"/>
      <c r="D90" s="8"/>
      <c r="E90" s="8"/>
      <c r="F90" s="8"/>
      <c r="J90" s="12" t="s">
        <v>1675</v>
      </c>
      <c r="L90" s="12" t="s">
        <v>1634</v>
      </c>
    </row>
    <row r="91" spans="1:12" ht="15.75" customHeight="1">
      <c r="A91" s="1"/>
      <c r="B91" s="1"/>
      <c r="C91" s="1"/>
      <c r="D91" s="8"/>
      <c r="E91" s="8"/>
      <c r="F91" s="8"/>
      <c r="J91" s="12" t="s">
        <v>1676</v>
      </c>
      <c r="L91" s="12" t="s">
        <v>1429</v>
      </c>
    </row>
    <row r="92" spans="1:12" ht="15.75" customHeight="1">
      <c r="A92" s="1"/>
      <c r="B92" s="1"/>
      <c r="C92" s="1"/>
      <c r="D92" s="6"/>
      <c r="E92" s="6"/>
      <c r="F92" s="10" t="s">
        <v>1441</v>
      </c>
      <c r="J92" s="12" t="s">
        <v>1677</v>
      </c>
    </row>
    <row r="93" spans="1:12" ht="15.75" customHeight="1">
      <c r="A93" s="1"/>
      <c r="B93" s="1"/>
      <c r="C93" s="1"/>
      <c r="D93" s="6"/>
      <c r="E93" s="6"/>
      <c r="F93" s="12" t="s">
        <v>1678</v>
      </c>
      <c r="J93" s="12" t="s">
        <v>1679</v>
      </c>
    </row>
    <row r="94" spans="1:12" ht="15.75" customHeight="1">
      <c r="A94" s="1"/>
      <c r="B94" s="1"/>
      <c r="C94" s="1"/>
      <c r="D94" s="8"/>
      <c r="E94" s="8"/>
      <c r="F94" s="12" t="s">
        <v>1680</v>
      </c>
      <c r="J94" s="12" t="s">
        <v>1681</v>
      </c>
    </row>
    <row r="95" spans="1:12" ht="15.75" customHeight="1">
      <c r="A95" s="1"/>
      <c r="B95" s="1"/>
      <c r="C95" s="1"/>
      <c r="D95" s="8"/>
      <c r="E95" s="8"/>
      <c r="F95" s="12" t="s">
        <v>1682</v>
      </c>
      <c r="J95" s="12" t="s">
        <v>1683</v>
      </c>
    </row>
    <row r="96" spans="1:12" ht="15.75" customHeight="1">
      <c r="A96" s="1"/>
      <c r="B96" s="1"/>
      <c r="C96" s="1"/>
      <c r="D96" s="8"/>
      <c r="E96" s="8"/>
      <c r="F96" s="12" t="s">
        <v>1684</v>
      </c>
      <c r="J96" s="12" t="s">
        <v>1685</v>
      </c>
    </row>
    <row r="97" spans="1:10" ht="15.75" customHeight="1">
      <c r="A97" s="1"/>
      <c r="B97" s="1"/>
      <c r="C97" s="1"/>
      <c r="D97" s="6"/>
      <c r="E97" s="6"/>
      <c r="F97" s="6"/>
      <c r="J97" s="12" t="s">
        <v>1686</v>
      </c>
    </row>
    <row r="98" spans="1:10" ht="15.75" customHeight="1">
      <c r="A98" s="1"/>
      <c r="B98" s="1"/>
      <c r="C98" s="1"/>
      <c r="D98" s="8"/>
      <c r="E98" s="8"/>
      <c r="F98" s="8"/>
    </row>
    <row r="99" spans="1:10" ht="15.75" customHeight="1">
      <c r="A99" s="1"/>
      <c r="B99" s="1"/>
      <c r="C99" s="1"/>
      <c r="D99" s="8"/>
      <c r="E99" s="8"/>
      <c r="F99" s="10" t="s">
        <v>1442</v>
      </c>
    </row>
    <row r="100" spans="1:10" ht="15.75" customHeight="1">
      <c r="A100" s="1"/>
      <c r="B100" s="1"/>
      <c r="C100" s="1"/>
      <c r="D100" s="6"/>
      <c r="E100" s="6"/>
      <c r="F100" s="12" t="s">
        <v>1687</v>
      </c>
    </row>
    <row r="101" spans="1:10" ht="15.75" customHeight="1">
      <c r="A101" s="1"/>
      <c r="B101" s="1"/>
      <c r="C101" s="1"/>
      <c r="D101" s="8"/>
      <c r="E101" s="8"/>
      <c r="F101" s="12" t="s">
        <v>1688</v>
      </c>
    </row>
    <row r="102" spans="1:10" ht="15.75" customHeight="1">
      <c r="A102" s="1"/>
      <c r="B102" s="1"/>
      <c r="C102" s="1"/>
      <c r="D102" s="8"/>
      <c r="E102" s="8"/>
      <c r="F102" s="12" t="s">
        <v>1689</v>
      </c>
    </row>
    <row r="103" spans="1:10" ht="15.75" customHeight="1">
      <c r="A103" s="1"/>
      <c r="B103" s="1"/>
      <c r="C103" s="1"/>
      <c r="D103" s="6"/>
      <c r="E103" s="6"/>
      <c r="F103" s="12" t="s">
        <v>1690</v>
      </c>
    </row>
    <row r="104" spans="1:10" ht="15.75" customHeight="1">
      <c r="A104" s="1"/>
      <c r="B104" s="1"/>
      <c r="C104" s="1"/>
      <c r="D104" s="8"/>
      <c r="E104" s="8"/>
      <c r="F104" s="12" t="s">
        <v>1691</v>
      </c>
    </row>
    <row r="105" spans="1:10" ht="15.75" customHeight="1">
      <c r="A105" s="1"/>
      <c r="B105" s="1"/>
      <c r="C105" s="1"/>
      <c r="D105" s="8"/>
      <c r="E105" s="8"/>
      <c r="F105" s="12" t="s">
        <v>1692</v>
      </c>
    </row>
    <row r="106" spans="1:10" ht="15.75" customHeight="1">
      <c r="A106" s="1"/>
      <c r="B106" s="1"/>
      <c r="C106" s="1"/>
      <c r="D106" s="8"/>
      <c r="E106" s="8"/>
      <c r="F106" s="12" t="s">
        <v>1693</v>
      </c>
    </row>
    <row r="107" spans="1:10" ht="15.75" customHeight="1">
      <c r="A107" s="1"/>
      <c r="B107" s="1"/>
      <c r="C107" s="1"/>
      <c r="D107" s="8"/>
      <c r="E107" s="8"/>
      <c r="F107" s="8"/>
    </row>
    <row r="108" spans="1:10" ht="15.75" customHeight="1">
      <c r="A108" s="1"/>
      <c r="B108" s="1"/>
      <c r="C108" s="1"/>
      <c r="D108" s="8"/>
      <c r="E108" s="8"/>
      <c r="F108" s="8"/>
    </row>
    <row r="109" spans="1:10" ht="15.75" customHeight="1">
      <c r="A109" s="1"/>
      <c r="B109" s="1"/>
      <c r="C109" s="1"/>
      <c r="D109" s="8"/>
      <c r="E109" s="8"/>
      <c r="F109" s="10" t="s">
        <v>1443</v>
      </c>
    </row>
    <row r="110" spans="1:10" ht="15.75" customHeight="1">
      <c r="A110" s="1"/>
      <c r="B110" s="1"/>
      <c r="C110" s="1"/>
      <c r="D110" s="8"/>
      <c r="E110" s="8"/>
      <c r="F110" s="12" t="s">
        <v>1694</v>
      </c>
    </row>
    <row r="111" spans="1:10" ht="15.75" customHeight="1">
      <c r="A111" s="1"/>
      <c r="B111" s="1"/>
      <c r="C111" s="1"/>
      <c r="D111" s="8"/>
      <c r="E111" s="8"/>
      <c r="F111" s="12" t="s">
        <v>1695</v>
      </c>
    </row>
    <row r="112" spans="1:10" ht="15.75" customHeight="1">
      <c r="A112" s="1"/>
      <c r="B112" s="1"/>
      <c r="C112" s="1"/>
      <c r="D112" s="6"/>
      <c r="E112" s="6"/>
      <c r="F112" s="12" t="s">
        <v>1696</v>
      </c>
    </row>
    <row r="113" spans="1:10" ht="15.75" customHeight="1">
      <c r="A113" s="1"/>
      <c r="B113" s="1"/>
      <c r="C113" s="1"/>
      <c r="D113" s="6"/>
      <c r="E113" s="6"/>
      <c r="F113" s="12" t="s">
        <v>1697</v>
      </c>
    </row>
    <row r="114" spans="1:10" ht="15.75" customHeight="1">
      <c r="A114" s="1"/>
      <c r="B114" s="1"/>
      <c r="C114" s="1"/>
      <c r="D114" s="8"/>
      <c r="E114" s="8"/>
      <c r="F114" s="8"/>
    </row>
    <row r="115" spans="1:10" ht="15.75" customHeight="1">
      <c r="A115" s="1"/>
      <c r="B115" s="1"/>
      <c r="C115" s="1"/>
      <c r="D115" s="8"/>
      <c r="E115" s="8"/>
      <c r="F115" s="10" t="s">
        <v>1444</v>
      </c>
    </row>
    <row r="116" spans="1:10" ht="15.75" customHeight="1">
      <c r="A116" s="1"/>
      <c r="B116" s="1"/>
      <c r="C116" s="1"/>
      <c r="D116" s="8"/>
      <c r="E116" s="8"/>
      <c r="F116" s="12" t="s">
        <v>1698</v>
      </c>
    </row>
    <row r="117" spans="1:10" ht="15.75" customHeight="1">
      <c r="A117" s="1"/>
      <c r="B117" s="1"/>
      <c r="C117" s="1"/>
      <c r="D117" s="8"/>
      <c r="E117" s="8"/>
      <c r="F117" s="12" t="s">
        <v>1699</v>
      </c>
    </row>
    <row r="118" spans="1:10" ht="15.75" customHeight="1">
      <c r="A118" s="1"/>
      <c r="B118" s="1"/>
      <c r="C118" s="1"/>
      <c r="D118" s="8"/>
      <c r="E118" s="8"/>
      <c r="F118" s="12" t="s">
        <v>1700</v>
      </c>
    </row>
    <row r="119" spans="1:10" ht="15.75" customHeight="1">
      <c r="A119" s="1"/>
      <c r="B119" s="1"/>
      <c r="C119" s="1"/>
      <c r="D119" s="6"/>
      <c r="E119" s="6"/>
      <c r="F119" s="12" t="s">
        <v>1701</v>
      </c>
      <c r="J119" s="12" t="s">
        <v>1461</v>
      </c>
    </row>
    <row r="120" spans="1:10" ht="15.75" customHeight="1">
      <c r="A120" s="1"/>
      <c r="B120" s="1"/>
      <c r="C120" s="1"/>
      <c r="D120" s="8"/>
      <c r="E120" s="8"/>
      <c r="F120" s="12" t="s">
        <v>1702</v>
      </c>
      <c r="J120" s="12" t="s">
        <v>1474</v>
      </c>
    </row>
    <row r="121" spans="1:10" ht="15.75" customHeight="1">
      <c r="A121" s="1"/>
      <c r="B121" s="1"/>
      <c r="C121" s="1"/>
      <c r="D121" s="8"/>
      <c r="E121" s="8"/>
      <c r="F121" s="12" t="s">
        <v>1703</v>
      </c>
      <c r="J121" s="12" t="s">
        <v>1485</v>
      </c>
    </row>
    <row r="122" spans="1:10" ht="15.75" customHeight="1">
      <c r="A122" s="1"/>
      <c r="B122" s="1"/>
      <c r="C122" s="1"/>
      <c r="D122" s="8"/>
      <c r="E122" s="8"/>
      <c r="F122" s="12" t="s">
        <v>1704</v>
      </c>
      <c r="J122" s="12" t="s">
        <v>1496</v>
      </c>
    </row>
    <row r="123" spans="1:10" ht="15.75" customHeight="1">
      <c r="A123" s="1"/>
      <c r="B123" s="1"/>
      <c r="C123" s="1"/>
      <c r="D123" s="8"/>
      <c r="E123" s="8"/>
      <c r="F123" s="8"/>
      <c r="J123" s="12" t="s">
        <v>1528</v>
      </c>
    </row>
    <row r="124" spans="1:10" ht="15.75" customHeight="1">
      <c r="A124" s="1"/>
      <c r="B124" s="1"/>
      <c r="C124" s="1"/>
      <c r="D124" s="8"/>
      <c r="E124" s="8"/>
      <c r="F124" s="8"/>
      <c r="J124" s="12" t="s">
        <v>1534</v>
      </c>
    </row>
    <row r="125" spans="1:10" ht="15.75" customHeight="1">
      <c r="A125" s="1"/>
      <c r="B125" s="1"/>
      <c r="C125" s="1"/>
      <c r="D125" s="8"/>
      <c r="E125" s="8"/>
      <c r="F125" s="8"/>
      <c r="J125" s="12" t="s">
        <v>1543</v>
      </c>
    </row>
    <row r="126" spans="1:10" ht="15.75" customHeight="1">
      <c r="A126" s="1"/>
      <c r="B126" s="1"/>
      <c r="C126" s="1"/>
      <c r="D126" s="8"/>
      <c r="E126" s="8"/>
      <c r="F126" s="10" t="s">
        <v>1446</v>
      </c>
      <c r="J126" s="12" t="s">
        <v>1552</v>
      </c>
    </row>
    <row r="127" spans="1:10" ht="15.75" customHeight="1">
      <c r="A127" s="1"/>
      <c r="B127" s="1"/>
      <c r="C127" s="1"/>
      <c r="D127" s="6"/>
      <c r="E127" s="6"/>
      <c r="F127" s="12" t="s">
        <v>1705</v>
      </c>
      <c r="J127" s="12" t="s">
        <v>1562</v>
      </c>
    </row>
    <row r="128" spans="1:10" ht="15.75" customHeight="1">
      <c r="A128" s="1"/>
      <c r="B128" s="1"/>
      <c r="C128" s="1"/>
      <c r="D128" s="8"/>
      <c r="E128" s="8"/>
      <c r="F128" s="12" t="s">
        <v>1706</v>
      </c>
      <c r="J128" s="12" t="s">
        <v>1572</v>
      </c>
    </row>
    <row r="129" spans="1:10" ht="15.75" customHeight="1">
      <c r="A129" s="1"/>
      <c r="B129" s="1"/>
      <c r="C129" s="1"/>
      <c r="D129" s="8"/>
      <c r="E129" s="8"/>
      <c r="F129" s="8"/>
      <c r="J129" s="12" t="s">
        <v>1580</v>
      </c>
    </row>
    <row r="130" spans="1:10" ht="15.75" customHeight="1">
      <c r="A130" s="1"/>
      <c r="B130" s="1"/>
      <c r="C130" s="1"/>
      <c r="D130" s="8"/>
      <c r="E130" s="8"/>
      <c r="F130" s="8"/>
      <c r="J130" s="12" t="s">
        <v>1585</v>
      </c>
    </row>
    <row r="131" spans="1:10" ht="15.75" customHeight="1">
      <c r="A131" s="1"/>
      <c r="B131" s="1"/>
      <c r="C131" s="1"/>
      <c r="D131" s="8"/>
      <c r="E131" s="8"/>
      <c r="F131" s="10" t="s">
        <v>1448</v>
      </c>
      <c r="J131" s="12" t="s">
        <v>1588</v>
      </c>
    </row>
    <row r="132" spans="1:10" ht="15.75" customHeight="1">
      <c r="A132" s="1"/>
      <c r="B132" s="1"/>
      <c r="C132" s="1"/>
      <c r="D132" s="6"/>
      <c r="E132" s="6"/>
      <c r="F132" s="12" t="s">
        <v>1707</v>
      </c>
      <c r="J132" s="12" t="s">
        <v>1592</v>
      </c>
    </row>
    <row r="133" spans="1:10" ht="15.75" customHeight="1">
      <c r="A133" s="1"/>
      <c r="B133" s="1"/>
      <c r="C133" s="1"/>
      <c r="D133" s="8"/>
      <c r="E133" s="8"/>
      <c r="F133" s="12" t="s">
        <v>1708</v>
      </c>
      <c r="J133" s="12" t="s">
        <v>1595</v>
      </c>
    </row>
    <row r="134" spans="1:10" ht="15.75" customHeight="1">
      <c r="A134" s="1"/>
      <c r="B134" s="1"/>
      <c r="C134" s="1"/>
      <c r="D134" s="8"/>
      <c r="E134" s="8"/>
      <c r="F134" s="12" t="s">
        <v>1709</v>
      </c>
      <c r="J134" s="12" t="s">
        <v>1600</v>
      </c>
    </row>
    <row r="135" spans="1:10" ht="15.75" customHeight="1">
      <c r="A135" s="1"/>
      <c r="B135" s="1"/>
      <c r="C135" s="1"/>
      <c r="D135" s="8"/>
      <c r="E135" s="8"/>
      <c r="F135" s="12" t="s">
        <v>1710</v>
      </c>
      <c r="J135" s="12" t="s">
        <v>1605</v>
      </c>
    </row>
    <row r="136" spans="1:10" ht="15.75" customHeight="1">
      <c r="A136" s="1"/>
      <c r="B136" s="1"/>
      <c r="C136" s="1"/>
      <c r="D136" s="8"/>
      <c r="E136" s="8"/>
      <c r="F136" s="8"/>
      <c r="J136" s="12" t="s">
        <v>1609</v>
      </c>
    </row>
    <row r="137" spans="1:10" ht="15.75" customHeight="1">
      <c r="A137" s="1"/>
      <c r="B137" s="1"/>
      <c r="C137" s="1"/>
      <c r="D137" s="8"/>
      <c r="E137" s="8"/>
      <c r="F137" s="8"/>
      <c r="J137" s="12" t="s">
        <v>1613</v>
      </c>
    </row>
    <row r="138" spans="1:10" ht="15.75" customHeight="1">
      <c r="A138" s="1"/>
      <c r="B138" s="1"/>
      <c r="C138" s="1"/>
      <c r="D138" s="8"/>
      <c r="E138" s="8"/>
      <c r="F138" s="10" t="s">
        <v>1450</v>
      </c>
      <c r="J138" s="12" t="s">
        <v>1616</v>
      </c>
    </row>
    <row r="139" spans="1:10" ht="15.75" customHeight="1">
      <c r="A139" s="1"/>
      <c r="B139" s="1"/>
      <c r="C139" s="1"/>
      <c r="D139" s="8"/>
      <c r="E139" s="8"/>
      <c r="F139" s="12" t="s">
        <v>1711</v>
      </c>
      <c r="J139" s="12" t="s">
        <v>1621</v>
      </c>
    </row>
    <row r="140" spans="1:10" ht="15.75" customHeight="1">
      <c r="A140" s="1"/>
      <c r="B140" s="1"/>
      <c r="C140" s="1"/>
      <c r="D140" s="6"/>
      <c r="E140" s="6"/>
      <c r="F140" s="12" t="s">
        <v>1712</v>
      </c>
      <c r="J140" s="12" t="s">
        <v>1625</v>
      </c>
    </row>
    <row r="141" spans="1:10" ht="15.75" customHeight="1">
      <c r="A141" s="1"/>
      <c r="B141" s="1"/>
      <c r="C141" s="1"/>
      <c r="D141" s="8"/>
      <c r="E141" s="8"/>
      <c r="F141" s="12" t="s">
        <v>1713</v>
      </c>
      <c r="J141" s="12" t="s">
        <v>1638</v>
      </c>
    </row>
    <row r="142" spans="1:10" ht="15.75" customHeight="1">
      <c r="A142" s="1"/>
      <c r="B142" s="1"/>
      <c r="C142" s="1"/>
      <c r="D142" s="8"/>
      <c r="E142" s="8"/>
      <c r="F142" s="12" t="s">
        <v>1714</v>
      </c>
      <c r="J142" s="12" t="s">
        <v>1641</v>
      </c>
    </row>
    <row r="143" spans="1:10" ht="15.75" customHeight="1">
      <c r="A143" s="1"/>
      <c r="B143" s="1"/>
      <c r="C143" s="1"/>
      <c r="D143" s="6"/>
      <c r="E143" s="6"/>
      <c r="F143" s="12" t="s">
        <v>1715</v>
      </c>
      <c r="J143" s="12" t="s">
        <v>1643</v>
      </c>
    </row>
    <row r="144" spans="1:10" ht="15.75" customHeight="1">
      <c r="A144" s="1"/>
      <c r="B144" s="1"/>
      <c r="C144" s="1"/>
      <c r="D144" s="8"/>
      <c r="E144" s="8"/>
      <c r="F144" s="12" t="s">
        <v>1716</v>
      </c>
      <c r="J144" s="12" t="s">
        <v>1645</v>
      </c>
    </row>
    <row r="145" spans="1:10" ht="15.75" customHeight="1">
      <c r="A145" s="1"/>
      <c r="B145" s="1"/>
      <c r="C145" s="1"/>
      <c r="D145" s="8"/>
      <c r="E145" s="8"/>
      <c r="F145" s="12" t="s">
        <v>1717</v>
      </c>
      <c r="J145" s="12" t="s">
        <v>1647</v>
      </c>
    </row>
    <row r="146" spans="1:10" ht="15.75" customHeight="1">
      <c r="A146" s="1"/>
      <c r="B146" s="1"/>
      <c r="C146" s="1"/>
      <c r="D146" s="8"/>
      <c r="E146" s="8"/>
      <c r="F146" s="12" t="s">
        <v>1718</v>
      </c>
      <c r="J146" s="12" t="s">
        <v>1649</v>
      </c>
    </row>
    <row r="147" spans="1:10" ht="15.75" customHeight="1">
      <c r="A147" s="1"/>
      <c r="B147" s="1"/>
      <c r="C147" s="1"/>
      <c r="D147" s="8"/>
      <c r="E147" s="8"/>
      <c r="F147" s="12" t="s">
        <v>1719</v>
      </c>
      <c r="J147" s="12" t="s">
        <v>1651</v>
      </c>
    </row>
    <row r="148" spans="1:10" ht="15.75" customHeight="1">
      <c r="A148" s="1"/>
      <c r="B148" s="1"/>
      <c r="C148" s="1"/>
      <c r="D148" s="6"/>
      <c r="E148" s="6"/>
      <c r="F148" s="12" t="s">
        <v>1720</v>
      </c>
      <c r="J148" s="12" t="s">
        <v>1652</v>
      </c>
    </row>
    <row r="149" spans="1:10" ht="15.75" customHeight="1">
      <c r="A149" s="1"/>
      <c r="B149" s="1"/>
      <c r="C149" s="1"/>
      <c r="D149" s="8"/>
      <c r="E149" s="8"/>
      <c r="F149" s="12" t="s">
        <v>1721</v>
      </c>
      <c r="J149" s="12" t="s">
        <v>1653</v>
      </c>
    </row>
    <row r="150" spans="1:10" ht="15.75" customHeight="1">
      <c r="A150" s="1"/>
      <c r="B150" s="1"/>
      <c r="C150" s="1"/>
      <c r="D150" s="8"/>
      <c r="E150" s="8"/>
      <c r="F150" s="12" t="s">
        <v>1722</v>
      </c>
      <c r="J150" s="12" t="s">
        <v>1654</v>
      </c>
    </row>
    <row r="151" spans="1:10" ht="15.75" customHeight="1">
      <c r="A151" s="1"/>
      <c r="B151" s="1"/>
      <c r="C151" s="1"/>
      <c r="D151" s="8"/>
      <c r="E151" s="8"/>
      <c r="F151" s="12" t="s">
        <v>1723</v>
      </c>
      <c r="J151" s="12" t="s">
        <v>1656</v>
      </c>
    </row>
    <row r="152" spans="1:10" ht="15.75" customHeight="1">
      <c r="A152" s="1"/>
      <c r="B152" s="1"/>
      <c r="C152" s="1"/>
      <c r="D152" s="8"/>
      <c r="E152" s="8"/>
      <c r="F152" s="12" t="s">
        <v>1724</v>
      </c>
      <c r="J152" s="12" t="s">
        <v>1658</v>
      </c>
    </row>
    <row r="153" spans="1:10" ht="15.75" customHeight="1">
      <c r="A153" s="1"/>
      <c r="B153" s="1"/>
      <c r="C153" s="1"/>
      <c r="D153" s="8"/>
      <c r="E153" s="8"/>
      <c r="F153" s="12" t="s">
        <v>1725</v>
      </c>
      <c r="J153" s="12" t="s">
        <v>1659</v>
      </c>
    </row>
    <row r="154" spans="1:10" ht="15.75" customHeight="1">
      <c r="A154" s="1"/>
      <c r="B154" s="1"/>
      <c r="C154" s="1"/>
      <c r="D154" s="8"/>
      <c r="E154" s="8"/>
      <c r="F154" s="12" t="s">
        <v>1726</v>
      </c>
      <c r="J154" s="12" t="s">
        <v>1660</v>
      </c>
    </row>
    <row r="155" spans="1:10" ht="15.75" customHeight="1">
      <c r="A155" s="1"/>
      <c r="B155" s="1"/>
      <c r="C155" s="1"/>
      <c r="D155" s="8"/>
      <c r="E155" s="8"/>
      <c r="F155" s="8"/>
      <c r="J155" s="12" t="s">
        <v>1661</v>
      </c>
    </row>
    <row r="156" spans="1:10" ht="15.75" customHeight="1">
      <c r="A156" s="1"/>
      <c r="B156" s="1"/>
      <c r="C156" s="1"/>
      <c r="D156" s="8"/>
      <c r="E156" s="8"/>
      <c r="F156" s="8"/>
      <c r="J156" s="12" t="s">
        <v>1663</v>
      </c>
    </row>
    <row r="157" spans="1:10" ht="15.75" customHeight="1">
      <c r="A157" s="1"/>
      <c r="B157" s="1"/>
      <c r="C157" s="1"/>
      <c r="D157" s="8"/>
      <c r="E157" s="8"/>
      <c r="F157" s="10" t="s">
        <v>1452</v>
      </c>
      <c r="J157" s="12" t="s">
        <v>1665</v>
      </c>
    </row>
    <row r="158" spans="1:10" ht="15.75" customHeight="1">
      <c r="A158" s="1"/>
      <c r="B158" s="1"/>
      <c r="C158" s="1"/>
      <c r="D158" s="8"/>
      <c r="E158" s="8"/>
      <c r="F158" s="12" t="s">
        <v>1452</v>
      </c>
      <c r="J158" s="12" t="s">
        <v>1667</v>
      </c>
    </row>
    <row r="159" spans="1:10" ht="15.75" customHeight="1">
      <c r="A159" s="1"/>
      <c r="B159" s="1"/>
      <c r="C159" s="1"/>
      <c r="D159" s="8"/>
      <c r="E159" s="8"/>
      <c r="F159" s="8"/>
      <c r="J159" s="12" t="s">
        <v>1669</v>
      </c>
    </row>
    <row r="160" spans="1:10" ht="15.75" customHeight="1">
      <c r="A160" s="1"/>
      <c r="B160" s="1"/>
      <c r="C160" s="1"/>
      <c r="D160" s="8"/>
      <c r="E160" s="8"/>
      <c r="F160" s="8"/>
      <c r="J160" s="12" t="s">
        <v>1670</v>
      </c>
    </row>
    <row r="161" spans="1:10" ht="15.75" customHeight="1">
      <c r="A161" s="1"/>
      <c r="B161" s="1"/>
      <c r="C161" s="1"/>
      <c r="D161" s="8"/>
      <c r="E161" s="8"/>
      <c r="F161" s="10" t="s">
        <v>1453</v>
      </c>
      <c r="J161" s="12" t="s">
        <v>1671</v>
      </c>
    </row>
    <row r="162" spans="1:10" ht="15.75" customHeight="1">
      <c r="A162" s="1"/>
      <c r="B162" s="1"/>
      <c r="C162" s="1"/>
      <c r="D162" s="8"/>
      <c r="E162" s="8"/>
      <c r="F162" s="12" t="s">
        <v>1727</v>
      </c>
      <c r="J162" s="12" t="s">
        <v>1672</v>
      </c>
    </row>
    <row r="163" spans="1:10" ht="15.75" customHeight="1">
      <c r="A163" s="1"/>
      <c r="B163" s="1"/>
      <c r="C163" s="1"/>
      <c r="D163" s="8"/>
      <c r="E163" s="8"/>
      <c r="F163" s="12" t="s">
        <v>1728</v>
      </c>
      <c r="J163" s="12" t="s">
        <v>1674</v>
      </c>
    </row>
    <row r="164" spans="1:10" ht="15.75" customHeight="1">
      <c r="A164" s="1"/>
      <c r="B164" s="1"/>
      <c r="C164" s="1"/>
      <c r="D164" s="8"/>
      <c r="E164" s="8"/>
      <c r="F164" s="12" t="s">
        <v>1729</v>
      </c>
      <c r="J164" s="12" t="s">
        <v>1675</v>
      </c>
    </row>
    <row r="165" spans="1:10" ht="15.75" customHeight="1">
      <c r="A165" s="1"/>
      <c r="B165" s="1"/>
      <c r="C165" s="1"/>
      <c r="D165" s="6"/>
      <c r="E165" s="6"/>
      <c r="F165" s="12" t="s">
        <v>1730</v>
      </c>
      <c r="J165" s="12" t="s">
        <v>1676</v>
      </c>
    </row>
    <row r="166" spans="1:10" ht="15.75" customHeight="1">
      <c r="A166" s="1"/>
      <c r="B166" s="1"/>
      <c r="C166" s="1"/>
      <c r="D166" s="6"/>
      <c r="E166" s="6"/>
      <c r="F166" s="12" t="s">
        <v>1731</v>
      </c>
      <c r="J166" s="12" t="s">
        <v>1677</v>
      </c>
    </row>
    <row r="167" spans="1:10" ht="15.75" customHeight="1">
      <c r="A167" s="1"/>
      <c r="B167" s="1"/>
      <c r="C167" s="1"/>
      <c r="D167" s="8"/>
      <c r="E167" s="8"/>
      <c r="F167" s="8"/>
      <c r="J167" s="12" t="s">
        <v>1679</v>
      </c>
    </row>
    <row r="168" spans="1:10" ht="15.75" customHeight="1">
      <c r="A168" s="1"/>
      <c r="B168" s="1"/>
      <c r="C168" s="1"/>
      <c r="D168" s="8"/>
      <c r="E168" s="8"/>
      <c r="F168" s="8"/>
      <c r="J168" s="12" t="s">
        <v>1681</v>
      </c>
    </row>
    <row r="169" spans="1:10" ht="15.75" customHeight="1">
      <c r="A169" s="1"/>
      <c r="B169" s="1"/>
      <c r="C169" s="1"/>
      <c r="D169" s="8"/>
      <c r="E169" s="8"/>
      <c r="F169" s="10" t="s">
        <v>1454</v>
      </c>
      <c r="J169" s="12" t="s">
        <v>1683</v>
      </c>
    </row>
    <row r="170" spans="1:10" ht="15.75" customHeight="1">
      <c r="A170" s="1"/>
      <c r="B170" s="1"/>
      <c r="C170" s="1"/>
      <c r="D170" s="8"/>
      <c r="E170" s="8"/>
      <c r="F170" s="12" t="s">
        <v>1454</v>
      </c>
      <c r="J170" s="12" t="s">
        <v>1685</v>
      </c>
    </row>
    <row r="171" spans="1:10" ht="15.75" customHeight="1">
      <c r="A171" s="1"/>
      <c r="B171" s="1"/>
      <c r="C171" s="1"/>
      <c r="D171" s="8"/>
      <c r="E171" s="8"/>
      <c r="F171" s="8"/>
      <c r="J171" s="12" t="s">
        <v>1686</v>
      </c>
    </row>
    <row r="172" spans="1:10" ht="15.75" customHeight="1">
      <c r="A172" s="1"/>
      <c r="B172" s="1"/>
      <c r="C172" s="1"/>
      <c r="D172" s="6"/>
      <c r="E172" s="6"/>
      <c r="F172" s="6"/>
    </row>
    <row r="173" spans="1:10" ht="15.75" customHeight="1">
      <c r="A173" s="1"/>
      <c r="B173" s="1"/>
      <c r="C173" s="1"/>
      <c r="D173" s="6"/>
      <c r="E173" s="6"/>
      <c r="F173" s="10" t="s">
        <v>1455</v>
      </c>
    </row>
    <row r="174" spans="1:10" ht="15.75" customHeight="1">
      <c r="A174" s="1"/>
      <c r="B174" s="1"/>
      <c r="C174" s="1"/>
      <c r="D174" s="6"/>
      <c r="E174" s="6"/>
      <c r="F174" s="12" t="s">
        <v>1732</v>
      </c>
    </row>
    <row r="175" spans="1:10" ht="15.75" customHeight="1">
      <c r="A175" s="1"/>
      <c r="B175" s="1"/>
      <c r="C175" s="1"/>
      <c r="D175" s="8"/>
      <c r="E175" s="8"/>
      <c r="F175" s="12" t="s">
        <v>1733</v>
      </c>
    </row>
    <row r="176" spans="1:10" ht="15.75" customHeight="1">
      <c r="A176" s="1"/>
      <c r="B176" s="1"/>
      <c r="C176" s="1"/>
      <c r="D176" s="8"/>
      <c r="E176" s="8"/>
      <c r="F176" s="12" t="s">
        <v>1734</v>
      </c>
    </row>
    <row r="177" spans="1:6" ht="15.75" customHeight="1">
      <c r="A177" s="1"/>
      <c r="B177" s="1"/>
      <c r="C177" s="1"/>
      <c r="D177" s="8"/>
      <c r="E177" s="8"/>
      <c r="F177" s="12" t="s">
        <v>1735</v>
      </c>
    </row>
    <row r="178" spans="1:6" ht="15.75" customHeight="1">
      <c r="A178" s="1"/>
      <c r="B178" s="1"/>
      <c r="C178" s="1"/>
      <c r="D178" s="8"/>
      <c r="E178" s="8"/>
      <c r="F178" s="12" t="s">
        <v>1736</v>
      </c>
    </row>
    <row r="179" spans="1:6" ht="15.75" customHeight="1">
      <c r="A179" s="1"/>
      <c r="B179" s="1"/>
      <c r="C179" s="1"/>
      <c r="D179" s="8"/>
      <c r="E179" s="8"/>
      <c r="F179" s="12" t="s">
        <v>1737</v>
      </c>
    </row>
    <row r="180" spans="1:6" ht="15.75" customHeight="1">
      <c r="A180" s="1"/>
      <c r="B180" s="1"/>
      <c r="C180" s="1"/>
      <c r="D180" s="8"/>
      <c r="E180" s="8"/>
      <c r="F180" s="8"/>
    </row>
    <row r="181" spans="1:6" ht="15.75" customHeight="1">
      <c r="A181" s="1"/>
      <c r="B181" s="1"/>
      <c r="C181" s="1"/>
      <c r="D181" s="6"/>
      <c r="E181" s="6"/>
      <c r="F181" s="6"/>
    </row>
    <row r="182" spans="1:6" ht="15.75" customHeight="1">
      <c r="A182" s="1"/>
      <c r="B182" s="1"/>
      <c r="C182" s="1"/>
      <c r="D182" s="6"/>
      <c r="E182" s="6"/>
      <c r="F182" s="10" t="s">
        <v>1456</v>
      </c>
    </row>
    <row r="183" spans="1:6" ht="15.75" customHeight="1">
      <c r="A183" s="1"/>
      <c r="B183" s="1"/>
      <c r="C183" s="1"/>
      <c r="D183" s="8"/>
      <c r="E183" s="8"/>
      <c r="F183" s="12" t="s">
        <v>1456</v>
      </c>
    </row>
    <row r="184" spans="1:6" ht="15.75" customHeight="1">
      <c r="A184" s="1"/>
      <c r="B184" s="1"/>
      <c r="C184" s="1"/>
      <c r="D184" s="8"/>
      <c r="E184" s="8"/>
      <c r="F184" s="8"/>
    </row>
    <row r="185" spans="1:6" ht="15.75" customHeight="1">
      <c r="A185" s="1"/>
      <c r="B185" s="1"/>
      <c r="C185" s="1"/>
      <c r="D185" s="8"/>
      <c r="E185" s="8"/>
      <c r="F185" s="8"/>
    </row>
    <row r="186" spans="1:6" ht="15.75" customHeight="1">
      <c r="A186" s="1"/>
      <c r="B186" s="1"/>
      <c r="C186" s="1"/>
      <c r="D186" s="8"/>
      <c r="E186" s="8"/>
      <c r="F186" s="8"/>
    </row>
    <row r="187" spans="1:6" ht="15.75" customHeight="1">
      <c r="A187" s="1"/>
      <c r="B187" s="1"/>
      <c r="C187" s="1"/>
      <c r="D187" s="6"/>
      <c r="E187" s="6"/>
      <c r="F187" s="6"/>
    </row>
    <row r="188" spans="1:6" ht="15.75" customHeight="1">
      <c r="A188" s="1"/>
      <c r="B188" s="1"/>
      <c r="C188" s="1"/>
      <c r="D188" s="6"/>
      <c r="E188" s="6"/>
      <c r="F188" s="6"/>
    </row>
    <row r="189" spans="1:6" ht="15.75" customHeight="1">
      <c r="A189" s="1"/>
      <c r="B189" s="1"/>
      <c r="C189" s="1"/>
      <c r="D189" s="6"/>
      <c r="E189" s="6"/>
      <c r="F189" s="6"/>
    </row>
    <row r="190" spans="1:6" ht="15.75" customHeight="1">
      <c r="A190" s="1"/>
      <c r="B190" s="1"/>
      <c r="C190" s="1"/>
      <c r="D190" s="6"/>
      <c r="E190" s="6"/>
      <c r="F190" s="6"/>
    </row>
    <row r="191" spans="1:6" ht="15.75" customHeight="1">
      <c r="A191" s="1"/>
      <c r="B191" s="1"/>
      <c r="C191" s="1"/>
      <c r="D191" s="8"/>
      <c r="E191" s="8"/>
      <c r="F191" s="8"/>
    </row>
    <row r="192" spans="1:6" ht="15.75" customHeight="1">
      <c r="A192" s="1"/>
      <c r="B192" s="1"/>
      <c r="C192" s="1"/>
      <c r="D192" s="8"/>
      <c r="E192" s="8"/>
      <c r="F192" s="8"/>
    </row>
    <row r="193" spans="1:6" ht="15.75" customHeight="1">
      <c r="A193" s="1"/>
      <c r="B193" s="1"/>
      <c r="C193" s="1"/>
      <c r="D193" s="8"/>
      <c r="E193" s="8"/>
      <c r="F193" s="8"/>
    </row>
    <row r="194" spans="1:6" ht="15.75" customHeight="1">
      <c r="A194" s="1"/>
      <c r="B194" s="1"/>
      <c r="C194" s="1"/>
      <c r="D194" s="8"/>
      <c r="E194" s="8"/>
      <c r="F194" s="8"/>
    </row>
    <row r="195" spans="1:6" ht="15.75" customHeight="1">
      <c r="A195" s="1"/>
      <c r="B195" s="1"/>
      <c r="C195" s="1"/>
      <c r="D195" s="6"/>
      <c r="E195" s="6"/>
      <c r="F195" s="6"/>
    </row>
    <row r="196" spans="1:6" ht="15.75" customHeight="1">
      <c r="A196" s="1"/>
      <c r="B196" s="1"/>
      <c r="C196" s="1"/>
      <c r="D196" s="6"/>
      <c r="E196" s="6"/>
      <c r="F196" s="6"/>
    </row>
    <row r="197" spans="1:6" ht="15.75" customHeight="1">
      <c r="A197" s="1"/>
      <c r="B197" s="1"/>
      <c r="C197" s="1"/>
      <c r="D197" s="6"/>
      <c r="E197" s="6"/>
      <c r="F197" s="6"/>
    </row>
    <row r="198" spans="1:6" ht="15.75" customHeight="1">
      <c r="A198" s="1"/>
      <c r="B198" s="1"/>
      <c r="C198" s="1"/>
      <c r="D198" s="8"/>
      <c r="E198" s="8"/>
      <c r="F198" s="8"/>
    </row>
    <row r="199" spans="1:6" ht="15.75" customHeight="1">
      <c r="A199" s="1"/>
      <c r="B199" s="1"/>
      <c r="C199" s="1"/>
      <c r="D199" s="8"/>
      <c r="E199" s="8"/>
      <c r="F199" s="8"/>
    </row>
    <row r="200" spans="1:6" ht="15.75" customHeight="1">
      <c r="A200" s="1"/>
      <c r="B200" s="1"/>
      <c r="C200" s="1"/>
      <c r="D200" s="6"/>
      <c r="E200" s="6"/>
      <c r="F200" s="6"/>
    </row>
    <row r="201" spans="1:6" ht="15.75" customHeight="1">
      <c r="A201" s="1"/>
      <c r="B201" s="1"/>
      <c r="C201" s="1"/>
      <c r="D201" s="6"/>
      <c r="E201" s="6"/>
      <c r="F201" s="6"/>
    </row>
    <row r="202" spans="1:6" ht="15.75" customHeight="1">
      <c r="A202" s="1"/>
      <c r="B202" s="1"/>
      <c r="C202" s="1"/>
      <c r="D202" s="8"/>
      <c r="E202" s="8"/>
      <c r="F202" s="8"/>
    </row>
    <row r="203" spans="1:6" ht="15.75" customHeight="1">
      <c r="A203" s="1"/>
      <c r="B203" s="1"/>
      <c r="C203" s="1"/>
      <c r="D203" s="8"/>
      <c r="E203" s="8"/>
      <c r="F203" s="8"/>
    </row>
    <row r="204" spans="1:6" ht="15.75" customHeight="1">
      <c r="A204" s="1"/>
      <c r="B204" s="1"/>
      <c r="C204" s="1"/>
      <c r="D204" s="8"/>
      <c r="E204" s="8"/>
      <c r="F204" s="8"/>
    </row>
    <row r="205" spans="1:6" ht="15.75" customHeight="1">
      <c r="A205" s="1"/>
      <c r="B205" s="1"/>
      <c r="C205" s="1"/>
      <c r="D205" s="8"/>
      <c r="E205" s="8"/>
      <c r="F205" s="8"/>
    </row>
    <row r="206" spans="1:6" ht="15.75" customHeight="1">
      <c r="A206" s="1"/>
      <c r="B206" s="1"/>
      <c r="C206" s="1"/>
      <c r="D206" s="8"/>
      <c r="E206" s="8"/>
      <c r="F206" s="8"/>
    </row>
    <row r="207" spans="1:6" ht="15.75" customHeight="1">
      <c r="A207" s="1"/>
      <c r="B207" s="1"/>
      <c r="C207" s="1"/>
      <c r="D207" s="6"/>
      <c r="E207" s="6"/>
      <c r="F207" s="6"/>
    </row>
    <row r="208" spans="1:6" ht="15.75" customHeight="1">
      <c r="A208" s="1"/>
      <c r="B208" s="1"/>
      <c r="C208" s="1"/>
      <c r="D208" s="6"/>
      <c r="E208" s="6"/>
      <c r="F208" s="6"/>
    </row>
    <row r="209" spans="1:6" ht="15.75" customHeight="1">
      <c r="A209" s="1"/>
      <c r="B209" s="1"/>
      <c r="C209" s="1"/>
      <c r="D209" s="8"/>
      <c r="E209" s="8"/>
      <c r="F209" s="8"/>
    </row>
    <row r="210" spans="1:6" ht="15.75" customHeight="1">
      <c r="A210" s="1"/>
      <c r="B210" s="1"/>
      <c r="C210" s="1"/>
      <c r="D210" s="8"/>
      <c r="E210" s="8"/>
      <c r="F210" s="8"/>
    </row>
    <row r="211" spans="1:6" ht="15.75" customHeight="1">
      <c r="A211" s="1"/>
      <c r="B211" s="1"/>
      <c r="C211" s="1"/>
      <c r="D211" s="8"/>
      <c r="E211" s="8"/>
      <c r="F211" s="8"/>
    </row>
    <row r="212" spans="1:6" ht="15.75" customHeight="1">
      <c r="A212" s="1"/>
      <c r="B212" s="1"/>
      <c r="C212" s="1"/>
      <c r="D212" s="8"/>
      <c r="E212" s="8"/>
      <c r="F212" s="8"/>
    </row>
    <row r="213" spans="1:6" ht="15.75" customHeight="1">
      <c r="A213" s="1"/>
      <c r="B213" s="1"/>
      <c r="C213" s="1"/>
      <c r="D213" s="6"/>
      <c r="E213" s="6"/>
      <c r="F213" s="6"/>
    </row>
    <row r="214" spans="1:6" ht="15.75" customHeight="1">
      <c r="A214" s="1"/>
      <c r="B214" s="1"/>
      <c r="C214" s="1"/>
      <c r="D214" s="8"/>
      <c r="E214" s="8"/>
      <c r="F214" s="8"/>
    </row>
    <row r="215" spans="1:6" ht="15.75" customHeight="1">
      <c r="A215" s="1"/>
      <c r="B215" s="1"/>
      <c r="C215" s="1"/>
      <c r="D215" s="8"/>
      <c r="E215" s="8"/>
      <c r="F215" s="8"/>
    </row>
    <row r="216" spans="1:6" ht="15.75" customHeight="1">
      <c r="A216" s="1"/>
      <c r="B216" s="1"/>
      <c r="C216" s="1"/>
      <c r="D216" s="8"/>
      <c r="E216" s="8"/>
      <c r="F216" s="8"/>
    </row>
    <row r="217" spans="1:6" ht="15.75" customHeight="1">
      <c r="A217" s="1"/>
      <c r="B217" s="1"/>
      <c r="C217" s="1"/>
      <c r="D217" s="8"/>
      <c r="E217" s="8"/>
      <c r="F217" s="8"/>
    </row>
    <row r="218" spans="1:6" ht="15.75" customHeight="1">
      <c r="A218" s="1"/>
      <c r="B218" s="1"/>
      <c r="C218" s="1"/>
      <c r="D218" s="8"/>
      <c r="E218" s="8"/>
      <c r="F218" s="8"/>
    </row>
    <row r="219" spans="1:6" ht="15.75" customHeight="1">
      <c r="A219" s="1"/>
      <c r="B219" s="1"/>
      <c r="C219" s="1"/>
      <c r="D219" s="8"/>
      <c r="E219" s="8"/>
      <c r="F219" s="8"/>
    </row>
    <row r="220" spans="1:6" ht="15.75" customHeight="1">
      <c r="A220" s="1"/>
      <c r="B220" s="1"/>
      <c r="C220" s="1"/>
      <c r="D220" s="8"/>
      <c r="E220" s="8"/>
      <c r="F220" s="8"/>
    </row>
    <row r="221" spans="1:6" ht="15.75" customHeight="1">
      <c r="A221" s="1"/>
      <c r="B221" s="1"/>
      <c r="C221" s="1"/>
      <c r="D221" s="8"/>
      <c r="E221" s="8"/>
      <c r="F221" s="8"/>
    </row>
    <row r="222" spans="1:6" ht="15.75" customHeight="1">
      <c r="A222" s="1"/>
      <c r="B222" s="1"/>
      <c r="C222" s="1"/>
      <c r="D222" s="8"/>
      <c r="E222" s="8"/>
      <c r="F222" s="8"/>
    </row>
    <row r="223" spans="1:6" ht="15.75" customHeight="1">
      <c r="A223" s="1"/>
      <c r="B223" s="1"/>
      <c r="C223" s="1"/>
      <c r="D223" s="8"/>
      <c r="E223" s="8"/>
      <c r="F223" s="8"/>
    </row>
    <row r="224" spans="1:6" ht="15.75" customHeight="1">
      <c r="A224" s="1"/>
      <c r="B224" s="1"/>
      <c r="C224" s="1"/>
      <c r="D224" s="8"/>
      <c r="E224" s="8"/>
      <c r="F224" s="8"/>
    </row>
    <row r="225" spans="1:6" ht="15.75" customHeight="1">
      <c r="A225" s="1"/>
      <c r="B225" s="1"/>
      <c r="C225" s="1"/>
      <c r="D225" s="8"/>
      <c r="E225" s="8"/>
      <c r="F225" s="8"/>
    </row>
    <row r="226" spans="1:6" ht="15.75" customHeight="1">
      <c r="A226" s="1"/>
      <c r="B226" s="1"/>
      <c r="C226" s="1"/>
      <c r="D226" s="8"/>
      <c r="E226" s="8"/>
      <c r="F226" s="8"/>
    </row>
    <row r="227" spans="1:6" ht="15.75" customHeight="1">
      <c r="A227" s="1"/>
      <c r="B227" s="1"/>
      <c r="C227" s="1"/>
      <c r="D227" s="8"/>
      <c r="E227" s="8"/>
      <c r="F227" s="8"/>
    </row>
    <row r="228" spans="1:6" ht="15.75" customHeight="1">
      <c r="A228" s="1"/>
      <c r="B228" s="1"/>
      <c r="C228" s="1"/>
      <c r="D228" s="8"/>
      <c r="E228" s="8"/>
      <c r="F228" s="8"/>
    </row>
    <row r="229" spans="1:6" ht="15.75" customHeight="1">
      <c r="A229" s="1"/>
      <c r="B229" s="1"/>
      <c r="C229" s="1"/>
      <c r="D229" s="8"/>
      <c r="E229" s="8"/>
      <c r="F229" s="8"/>
    </row>
    <row r="230" spans="1:6" ht="15.75" customHeight="1">
      <c r="A230" s="1"/>
      <c r="B230" s="1"/>
      <c r="C230" s="1"/>
      <c r="D230" s="8"/>
      <c r="E230" s="8"/>
      <c r="F230" s="8"/>
    </row>
    <row r="231" spans="1:6" ht="15.75" customHeight="1">
      <c r="A231" s="1"/>
      <c r="B231" s="1"/>
      <c r="C231" s="1"/>
      <c r="D231" s="8"/>
      <c r="E231" s="8"/>
      <c r="F231" s="8"/>
    </row>
    <row r="232" spans="1:6" ht="15.75" customHeight="1">
      <c r="A232" s="1"/>
      <c r="B232" s="1"/>
      <c r="C232" s="1"/>
      <c r="D232" s="6"/>
      <c r="E232" s="6"/>
      <c r="F232" s="6"/>
    </row>
    <row r="233" spans="1:6" ht="15.75" customHeight="1">
      <c r="A233" s="1"/>
      <c r="B233" s="1"/>
      <c r="C233" s="1"/>
      <c r="D233" s="8"/>
      <c r="E233" s="8"/>
      <c r="F233" s="8"/>
    </row>
    <row r="234" spans="1:6" ht="15.75" customHeight="1">
      <c r="A234" s="1"/>
      <c r="B234" s="1"/>
      <c r="C234" s="1"/>
      <c r="D234" s="8"/>
      <c r="E234" s="8"/>
      <c r="F234" s="8"/>
    </row>
    <row r="235" spans="1:6" ht="15.75" customHeight="1">
      <c r="A235" s="1"/>
      <c r="B235" s="1"/>
      <c r="C235" s="1"/>
      <c r="D235" s="8"/>
      <c r="E235" s="8"/>
      <c r="F235" s="8"/>
    </row>
    <row r="236" spans="1:6" ht="15.75" customHeight="1">
      <c r="A236" s="1"/>
      <c r="B236" s="1"/>
      <c r="C236" s="1"/>
      <c r="D236" s="8"/>
      <c r="E236" s="8"/>
      <c r="F236" s="8"/>
    </row>
    <row r="237" spans="1:6" ht="15.75" customHeight="1">
      <c r="A237" s="1"/>
      <c r="B237" s="1"/>
      <c r="C237" s="1"/>
      <c r="D237" s="8"/>
      <c r="E237" s="8"/>
      <c r="F237" s="8"/>
    </row>
    <row r="238" spans="1:6" ht="15.75" customHeight="1">
      <c r="A238" s="1"/>
      <c r="B238" s="1"/>
      <c r="C238" s="1"/>
      <c r="D238" s="8"/>
      <c r="E238" s="8"/>
      <c r="F238" s="8"/>
    </row>
    <row r="239" spans="1:6" ht="15.75" customHeight="1">
      <c r="A239" s="1"/>
      <c r="B239" s="1"/>
      <c r="C239" s="1"/>
      <c r="D239" s="8"/>
      <c r="E239" s="8"/>
      <c r="F239" s="8"/>
    </row>
    <row r="240" spans="1:6" ht="15.75" customHeight="1">
      <c r="A240" s="1"/>
      <c r="B240" s="1"/>
      <c r="C240" s="1"/>
      <c r="D240" s="8"/>
      <c r="E240" s="8"/>
      <c r="F240" s="8"/>
    </row>
    <row r="241" spans="1:6" ht="15.75" customHeight="1">
      <c r="A241" s="1"/>
      <c r="B241" s="1"/>
      <c r="C241" s="1"/>
      <c r="D241" s="8"/>
      <c r="E241" s="8"/>
      <c r="F241" s="8"/>
    </row>
    <row r="242" spans="1:6" ht="15.75" customHeight="1">
      <c r="A242" s="1"/>
      <c r="B242" s="1"/>
      <c r="C242" s="1"/>
      <c r="D242" s="8"/>
      <c r="E242" s="8"/>
      <c r="F242" s="8"/>
    </row>
    <row r="243" spans="1:6" ht="15.75" customHeight="1">
      <c r="A243" s="1"/>
      <c r="B243" s="1"/>
      <c r="C243" s="1"/>
      <c r="D243" s="8"/>
      <c r="E243" s="8"/>
      <c r="F243" s="8"/>
    </row>
    <row r="244" spans="1:6" ht="15.75" customHeight="1">
      <c r="A244" s="1"/>
      <c r="B244" s="1"/>
      <c r="C244" s="1"/>
      <c r="D244" s="8"/>
      <c r="E244" s="8"/>
      <c r="F244" s="8"/>
    </row>
    <row r="245" spans="1:6" ht="15.75" customHeight="1">
      <c r="A245" s="1"/>
      <c r="B245" s="1"/>
      <c r="C245" s="1"/>
      <c r="D245" s="8"/>
      <c r="E245" s="8"/>
      <c r="F245" s="8"/>
    </row>
    <row r="246" spans="1:6" ht="15.75" customHeight="1">
      <c r="A246" s="1"/>
      <c r="B246" s="1"/>
      <c r="C246" s="1"/>
      <c r="D246" s="8"/>
      <c r="E246" s="8"/>
      <c r="F246" s="8"/>
    </row>
    <row r="247" spans="1:6" ht="15.75" customHeight="1">
      <c r="A247" s="1"/>
      <c r="B247" s="1"/>
      <c r="C247" s="1"/>
      <c r="D247" s="8"/>
      <c r="E247" s="8"/>
      <c r="F247" s="8"/>
    </row>
    <row r="248" spans="1:6" ht="15.75" customHeight="1">
      <c r="A248" s="1"/>
      <c r="B248" s="1"/>
      <c r="C248" s="1"/>
      <c r="D248" s="8"/>
      <c r="E248" s="8"/>
      <c r="F248" s="8"/>
    </row>
    <row r="249" spans="1:6" ht="15.75" customHeight="1">
      <c r="A249" s="1"/>
      <c r="B249" s="1"/>
      <c r="C249" s="1"/>
      <c r="D249" s="8"/>
      <c r="E249" s="8"/>
      <c r="F249" s="8"/>
    </row>
    <row r="250" spans="1:6" ht="15.75" customHeight="1">
      <c r="A250" s="1"/>
      <c r="B250" s="1"/>
      <c r="C250" s="1"/>
      <c r="D250" s="8"/>
      <c r="E250" s="8"/>
      <c r="F250" s="8"/>
    </row>
    <row r="251" spans="1:6" ht="15.75" customHeight="1">
      <c r="A251" s="1"/>
      <c r="B251" s="1"/>
      <c r="C251" s="1"/>
      <c r="D251" s="8"/>
      <c r="E251" s="8"/>
      <c r="F251" s="8"/>
    </row>
    <row r="252" spans="1:6" ht="15.75" customHeight="1">
      <c r="A252" s="1"/>
      <c r="B252" s="1"/>
      <c r="C252" s="1"/>
      <c r="D252" s="8"/>
      <c r="E252" s="8"/>
      <c r="F252" s="8"/>
    </row>
    <row r="253" spans="1:6" ht="15.75" customHeight="1">
      <c r="A253" s="1"/>
      <c r="B253" s="1"/>
      <c r="C253" s="1"/>
      <c r="D253" s="8"/>
      <c r="E253" s="8"/>
      <c r="F253" s="8"/>
    </row>
    <row r="254" spans="1:6" ht="15.75" customHeight="1">
      <c r="A254" s="1"/>
      <c r="B254" s="1"/>
      <c r="C254" s="1"/>
      <c r="D254" s="8"/>
      <c r="E254" s="8"/>
      <c r="F254" s="8"/>
    </row>
    <row r="255" spans="1:6" ht="15.75" customHeight="1">
      <c r="A255" s="1"/>
      <c r="B255" s="1"/>
      <c r="C255" s="1"/>
      <c r="D255" s="8"/>
      <c r="E255" s="8"/>
      <c r="F255" s="8"/>
    </row>
    <row r="256" spans="1:6" ht="15.75" customHeight="1">
      <c r="A256" s="1"/>
      <c r="B256" s="1"/>
      <c r="C256" s="1"/>
      <c r="D256" s="8"/>
      <c r="E256" s="8"/>
      <c r="F256" s="8"/>
    </row>
    <row r="257" spans="1:6" ht="15.75" customHeight="1">
      <c r="A257" s="1"/>
      <c r="B257" s="1"/>
      <c r="C257" s="1"/>
      <c r="D257" s="8"/>
      <c r="E257" s="8"/>
      <c r="F257" s="8"/>
    </row>
    <row r="258" spans="1:6" ht="15.75" customHeight="1">
      <c r="A258" s="1"/>
      <c r="B258" s="1"/>
      <c r="C258" s="1"/>
      <c r="D258" s="8"/>
      <c r="E258" s="8"/>
      <c r="F258" s="8"/>
    </row>
    <row r="259" spans="1:6" ht="15.75" customHeight="1">
      <c r="A259" s="1"/>
      <c r="B259" s="1"/>
      <c r="C259" s="1"/>
      <c r="D259" s="8"/>
      <c r="E259" s="8"/>
      <c r="F259" s="8"/>
    </row>
    <row r="260" spans="1:6" ht="15.75" customHeight="1">
      <c r="A260" s="1"/>
      <c r="B260" s="1"/>
      <c r="C260" s="1"/>
      <c r="D260" s="8"/>
      <c r="E260" s="8"/>
      <c r="F260" s="8"/>
    </row>
    <row r="261" spans="1:6" ht="15.75" customHeight="1">
      <c r="A261" s="1"/>
      <c r="B261" s="1"/>
      <c r="C261" s="1"/>
      <c r="D261" s="8"/>
      <c r="E261" s="8"/>
      <c r="F261" s="8"/>
    </row>
    <row r="262" spans="1:6" ht="15.75" customHeight="1">
      <c r="A262" s="1"/>
      <c r="B262" s="1"/>
      <c r="C262" s="1"/>
      <c r="D262" s="8"/>
      <c r="E262" s="8"/>
      <c r="F262" s="8"/>
    </row>
    <row r="263" spans="1:6" ht="15.75" customHeight="1">
      <c r="A263" s="1"/>
      <c r="B263" s="1"/>
      <c r="C263" s="1"/>
      <c r="D263" s="8"/>
      <c r="E263" s="8"/>
      <c r="F263" s="8"/>
    </row>
    <row r="264" spans="1:6" ht="15.75" customHeight="1">
      <c r="A264" s="1"/>
      <c r="B264" s="1"/>
      <c r="C264" s="1"/>
      <c r="D264" s="6"/>
      <c r="E264" s="6"/>
      <c r="F264" s="6"/>
    </row>
    <row r="265" spans="1:6" ht="15.75" customHeight="1">
      <c r="A265" s="1"/>
      <c r="B265" s="1"/>
      <c r="C265" s="1"/>
      <c r="D265" s="6"/>
      <c r="E265" s="6"/>
      <c r="F265" s="6"/>
    </row>
    <row r="266" spans="1:6" ht="15.75" customHeight="1">
      <c r="A266" s="1"/>
      <c r="B266" s="1"/>
      <c r="C266" s="1"/>
      <c r="D266" s="8"/>
      <c r="E266" s="8"/>
      <c r="F266" s="8"/>
    </row>
    <row r="267" spans="1:6" ht="15.75" customHeight="1">
      <c r="A267" s="1"/>
      <c r="B267" s="1"/>
      <c r="C267" s="1"/>
      <c r="D267" s="8"/>
      <c r="E267" s="8"/>
      <c r="F267" s="8"/>
    </row>
    <row r="268" spans="1:6" ht="15.75" customHeight="1">
      <c r="A268" s="1"/>
      <c r="B268" s="1"/>
      <c r="C268" s="1"/>
      <c r="D268" s="8"/>
      <c r="E268" s="8"/>
      <c r="F268" s="8"/>
    </row>
    <row r="269" spans="1:6" ht="15.75" customHeight="1">
      <c r="A269" s="1"/>
      <c r="B269" s="1"/>
      <c r="C269" s="1"/>
      <c r="D269" s="8"/>
      <c r="E269" s="8"/>
      <c r="F269" s="8"/>
    </row>
    <row r="270" spans="1:6" ht="15.75" customHeight="1">
      <c r="A270" s="1"/>
      <c r="B270" s="1"/>
      <c r="C270" s="1"/>
      <c r="D270" s="8"/>
      <c r="E270" s="8"/>
      <c r="F270" s="8"/>
    </row>
    <row r="271" spans="1:6" ht="15.75" customHeight="1">
      <c r="A271" s="1"/>
      <c r="B271" s="1"/>
      <c r="C271" s="1"/>
      <c r="D271" s="6"/>
      <c r="E271" s="6"/>
      <c r="F271" s="6"/>
    </row>
    <row r="272" spans="1:6" ht="15.75" customHeight="1">
      <c r="A272" s="1"/>
      <c r="B272" s="1"/>
      <c r="C272" s="1"/>
      <c r="D272" s="8"/>
      <c r="E272" s="8"/>
      <c r="F272" s="8"/>
    </row>
    <row r="273" spans="1:6" ht="15.75" customHeight="1">
      <c r="A273" s="1"/>
      <c r="B273" s="1"/>
      <c r="C273" s="1"/>
      <c r="D273" s="8"/>
      <c r="E273" s="8"/>
      <c r="F273" s="8"/>
    </row>
    <row r="274" spans="1:6" ht="15.75" customHeight="1">
      <c r="A274" s="1"/>
      <c r="B274" s="1"/>
      <c r="C274" s="1"/>
      <c r="D274" s="8"/>
      <c r="E274" s="8"/>
      <c r="F274" s="8"/>
    </row>
    <row r="275" spans="1:6" ht="15.75" customHeight="1">
      <c r="A275" s="1"/>
      <c r="B275" s="1"/>
      <c r="C275" s="1"/>
      <c r="D275" s="8"/>
      <c r="E275" s="8"/>
      <c r="F275" s="8"/>
    </row>
    <row r="276" spans="1:6" ht="15.75" customHeight="1">
      <c r="A276" s="1"/>
      <c r="B276" s="1"/>
      <c r="C276" s="1"/>
      <c r="D276" s="6"/>
      <c r="E276" s="6"/>
      <c r="F276" s="6"/>
    </row>
    <row r="277" spans="1:6" ht="15.75" customHeight="1">
      <c r="A277" s="1"/>
      <c r="B277" s="1"/>
      <c r="C277" s="1"/>
      <c r="D277" s="8"/>
      <c r="E277" s="8"/>
      <c r="F277" s="8"/>
    </row>
    <row r="278" spans="1:6" ht="15.75" customHeight="1">
      <c r="A278" s="1"/>
      <c r="B278" s="1"/>
      <c r="C278" s="1"/>
      <c r="D278" s="8"/>
      <c r="E278" s="8"/>
      <c r="F278" s="8"/>
    </row>
    <row r="279" spans="1:6" ht="15.75" customHeight="1">
      <c r="A279" s="1"/>
      <c r="B279" s="1"/>
      <c r="C279" s="1"/>
      <c r="D279" s="8"/>
      <c r="E279" s="8"/>
      <c r="F279" s="8"/>
    </row>
    <row r="280" spans="1:6" ht="15.75" customHeight="1">
      <c r="A280" s="1"/>
      <c r="B280" s="1"/>
      <c r="C280" s="1"/>
      <c r="D280" s="8"/>
      <c r="E280" s="8"/>
      <c r="F280" s="8"/>
    </row>
    <row r="281" spans="1:6" ht="15.75" customHeight="1">
      <c r="A281" s="1"/>
      <c r="B281" s="1"/>
      <c r="C281" s="1"/>
      <c r="D281" s="6"/>
      <c r="E281" s="6"/>
      <c r="F281" s="6"/>
    </row>
    <row r="282" spans="1:6" ht="15.75" customHeight="1">
      <c r="A282" s="1"/>
      <c r="B282" s="1"/>
      <c r="C282" s="1"/>
      <c r="D282" s="8"/>
      <c r="E282" s="8"/>
      <c r="F282" s="8"/>
    </row>
    <row r="283" spans="1:6" ht="15.75" customHeight="1">
      <c r="A283" s="1"/>
      <c r="B283" s="1"/>
      <c r="C283" s="1"/>
      <c r="D283" s="8"/>
      <c r="E283" s="8"/>
      <c r="F283" s="8"/>
    </row>
    <row r="284" spans="1:6" ht="15.75" customHeight="1">
      <c r="A284" s="1"/>
      <c r="B284" s="1"/>
      <c r="C284" s="1"/>
      <c r="D284" s="8"/>
      <c r="E284" s="8"/>
      <c r="F284" s="8"/>
    </row>
    <row r="285" spans="1:6" ht="15.75" customHeight="1">
      <c r="A285" s="1"/>
      <c r="B285" s="1"/>
      <c r="C285" s="1"/>
      <c r="D285" s="8"/>
      <c r="E285" s="8"/>
      <c r="F285" s="8"/>
    </row>
    <row r="286" spans="1:6" ht="15.75" customHeight="1">
      <c r="A286" s="1"/>
      <c r="B286" s="1"/>
      <c r="C286" s="1"/>
      <c r="D286" s="8"/>
      <c r="E286" s="8"/>
      <c r="F286" s="8"/>
    </row>
    <row r="287" spans="1:6" ht="15.75" customHeight="1">
      <c r="A287" s="1"/>
      <c r="B287" s="1"/>
      <c r="C287" s="1"/>
      <c r="D287" s="6"/>
      <c r="E287" s="6"/>
      <c r="F287" s="6"/>
    </row>
    <row r="288" spans="1:6" ht="15.75" customHeight="1">
      <c r="A288" s="1"/>
      <c r="B288" s="1"/>
      <c r="C288" s="1"/>
      <c r="D288" s="6"/>
      <c r="E288" s="6"/>
      <c r="F288" s="6"/>
    </row>
    <row r="289" spans="1:6" ht="15.75" customHeight="1">
      <c r="A289" s="1"/>
      <c r="B289" s="1"/>
      <c r="C289" s="1"/>
      <c r="D289" s="6"/>
      <c r="E289" s="6"/>
      <c r="F289" s="6"/>
    </row>
    <row r="290" spans="1:6" ht="15.75" customHeight="1">
      <c r="A290" s="1"/>
      <c r="B290" s="1"/>
      <c r="C290" s="1"/>
      <c r="D290" s="8"/>
      <c r="E290" s="8"/>
      <c r="F290" s="8"/>
    </row>
    <row r="291" spans="1:6" ht="15.75" customHeight="1">
      <c r="A291" s="1"/>
      <c r="B291" s="1"/>
      <c r="C291" s="1"/>
      <c r="D291" s="8"/>
      <c r="E291" s="8"/>
      <c r="F291" s="8"/>
    </row>
    <row r="292" spans="1:6" ht="15.75" customHeight="1">
      <c r="A292" s="1"/>
      <c r="B292" s="1"/>
      <c r="C292" s="1"/>
      <c r="D292" s="8"/>
      <c r="E292" s="8"/>
      <c r="F292" s="8"/>
    </row>
    <row r="293" spans="1:6" ht="15.75" customHeight="1">
      <c r="A293" s="1"/>
      <c r="B293" s="1"/>
      <c r="C293" s="1"/>
      <c r="D293" s="8"/>
      <c r="E293" s="8"/>
      <c r="F293" s="8"/>
    </row>
    <row r="294" spans="1:6" ht="15.75" customHeight="1">
      <c r="A294" s="1"/>
      <c r="B294" s="1"/>
      <c r="C294" s="1"/>
      <c r="D294" s="8"/>
      <c r="E294" s="8"/>
      <c r="F294" s="8"/>
    </row>
    <row r="295" spans="1:6" ht="15.75" customHeight="1">
      <c r="A295" s="1"/>
      <c r="B295" s="1"/>
      <c r="C295" s="1"/>
      <c r="D295" s="6"/>
      <c r="E295" s="6"/>
      <c r="F295" s="6"/>
    </row>
    <row r="296" spans="1:6" ht="15.75" customHeight="1">
      <c r="A296" s="1"/>
      <c r="B296" s="1"/>
      <c r="C296" s="1"/>
      <c r="D296" s="8"/>
      <c r="E296" s="8"/>
      <c r="F296" s="8"/>
    </row>
    <row r="297" spans="1:6" ht="15.75" customHeight="1">
      <c r="A297" s="1"/>
      <c r="B297" s="1"/>
      <c r="C297" s="1"/>
      <c r="D297" s="8"/>
      <c r="E297" s="8"/>
      <c r="F297" s="8"/>
    </row>
    <row r="298" spans="1:6" ht="15.75" customHeight="1">
      <c r="A298" s="1"/>
      <c r="B298" s="1"/>
      <c r="C298" s="1"/>
      <c r="D298" s="8"/>
      <c r="E298" s="8"/>
      <c r="F298" s="8"/>
    </row>
    <row r="299" spans="1:6" ht="15.75" customHeight="1">
      <c r="A299" s="1"/>
      <c r="B299" s="1"/>
      <c r="C299" s="1"/>
      <c r="D299" s="8"/>
      <c r="E299" s="8"/>
      <c r="F299" s="8"/>
    </row>
    <row r="300" spans="1:6" ht="15.75" customHeight="1">
      <c r="A300" s="1"/>
      <c r="B300" s="1"/>
      <c r="C300" s="1"/>
      <c r="D300" s="8"/>
      <c r="E300" s="8"/>
      <c r="F300" s="8"/>
    </row>
    <row r="301" spans="1:6" ht="15.75" customHeight="1">
      <c r="A301" s="1"/>
      <c r="B301" s="1"/>
      <c r="C301" s="1"/>
      <c r="D301" s="8"/>
      <c r="E301" s="8"/>
      <c r="F301" s="8"/>
    </row>
    <row r="302" spans="1:6" ht="15.75" customHeight="1">
      <c r="A302" s="1"/>
      <c r="B302" s="1"/>
      <c r="C302" s="1"/>
      <c r="D302" s="6"/>
      <c r="E302" s="6"/>
      <c r="F302" s="6"/>
    </row>
    <row r="303" spans="1:6" ht="15.75" customHeight="1">
      <c r="A303" s="1"/>
      <c r="B303" s="1"/>
      <c r="C303" s="1"/>
      <c r="D303" s="6"/>
      <c r="E303" s="6"/>
      <c r="F303" s="6"/>
    </row>
    <row r="304" spans="1:6" ht="15.75" customHeight="1">
      <c r="A304" s="1"/>
      <c r="B304" s="1"/>
      <c r="C304" s="1"/>
      <c r="D304" s="8"/>
      <c r="E304" s="8"/>
      <c r="F304" s="8"/>
    </row>
    <row r="305" spans="1:6" ht="15.75" customHeight="1">
      <c r="A305" s="1"/>
      <c r="B305" s="1"/>
      <c r="C305" s="1"/>
      <c r="D305" s="8"/>
      <c r="E305" s="8"/>
      <c r="F305" s="8"/>
    </row>
    <row r="306" spans="1:6" ht="15.75" customHeight="1">
      <c r="A306" s="1"/>
      <c r="B306" s="1"/>
      <c r="C306" s="1"/>
      <c r="D306" s="8"/>
      <c r="E306" s="8"/>
      <c r="F306" s="8"/>
    </row>
    <row r="307" spans="1:6" ht="15.75" customHeight="1">
      <c r="A307" s="1"/>
      <c r="B307" s="1"/>
      <c r="C307" s="1"/>
      <c r="D307" s="8"/>
      <c r="E307" s="8"/>
      <c r="F307" s="8"/>
    </row>
    <row r="308" spans="1:6" ht="15.75" customHeight="1">
      <c r="A308" s="1"/>
      <c r="B308" s="1"/>
      <c r="C308" s="1"/>
      <c r="D308" s="6"/>
      <c r="E308" s="6"/>
      <c r="F308" s="6"/>
    </row>
    <row r="309" spans="1:6" ht="15.75" customHeight="1">
      <c r="A309" s="1"/>
      <c r="B309" s="1"/>
      <c r="C309" s="1"/>
      <c r="D309" s="8"/>
      <c r="E309" s="8"/>
      <c r="F309" s="8"/>
    </row>
    <row r="310" spans="1:6" ht="15.75" customHeight="1">
      <c r="A310" s="1"/>
      <c r="B310" s="1"/>
      <c r="C310" s="1"/>
      <c r="D310" s="8"/>
      <c r="E310" s="8"/>
      <c r="F310" s="8"/>
    </row>
    <row r="311" spans="1:6" ht="15.75" customHeight="1">
      <c r="A311" s="1"/>
      <c r="B311" s="1"/>
      <c r="C311" s="1"/>
      <c r="D311" s="8"/>
      <c r="E311" s="8"/>
      <c r="F311" s="8"/>
    </row>
    <row r="312" spans="1:6" ht="15.75" customHeight="1">
      <c r="A312" s="1"/>
      <c r="B312" s="1"/>
      <c r="C312" s="1"/>
      <c r="D312" s="8"/>
      <c r="E312" s="8"/>
      <c r="F312" s="8"/>
    </row>
    <row r="313" spans="1:6" ht="15.75" customHeight="1">
      <c r="A313" s="1"/>
      <c r="B313" s="1"/>
      <c r="C313" s="1"/>
      <c r="D313" s="6"/>
      <c r="E313" s="6"/>
      <c r="F313" s="6"/>
    </row>
    <row r="314" spans="1:6" ht="15.75" customHeight="1">
      <c r="A314" s="1"/>
      <c r="B314" s="1"/>
      <c r="C314" s="1"/>
      <c r="D314" s="6"/>
      <c r="E314" s="6"/>
      <c r="F314" s="6"/>
    </row>
    <row r="315" spans="1:6" ht="15.75" customHeight="1">
      <c r="A315" s="1"/>
      <c r="B315" s="1"/>
      <c r="C315" s="1"/>
      <c r="D315" s="6"/>
      <c r="E315" s="6"/>
      <c r="F315" s="6"/>
    </row>
    <row r="316" spans="1:6" ht="15.75" customHeight="1">
      <c r="A316" s="1"/>
      <c r="B316" s="1"/>
      <c r="C316" s="1"/>
      <c r="D316" s="8"/>
      <c r="E316" s="8"/>
      <c r="F316" s="8"/>
    </row>
    <row r="317" spans="1:6" ht="15.75" customHeight="1">
      <c r="A317" s="1"/>
      <c r="B317" s="1"/>
      <c r="C317" s="1"/>
      <c r="D317" s="8"/>
      <c r="E317" s="8"/>
      <c r="F317" s="8"/>
    </row>
    <row r="318" spans="1:6" ht="15.75" customHeight="1">
      <c r="A318" s="1"/>
      <c r="B318" s="1"/>
      <c r="C318" s="1"/>
      <c r="D318" s="8"/>
      <c r="E318" s="8"/>
      <c r="F318" s="8"/>
    </row>
    <row r="319" spans="1:6" ht="15.75" customHeight="1">
      <c r="A319" s="1"/>
      <c r="B319" s="1"/>
      <c r="C319" s="1"/>
      <c r="D319" s="6"/>
      <c r="E319" s="6"/>
      <c r="F319" s="6"/>
    </row>
    <row r="320" spans="1:6" ht="15.75" customHeight="1">
      <c r="A320" s="1"/>
      <c r="B320" s="1"/>
      <c r="C320" s="1"/>
      <c r="D320" s="8"/>
      <c r="E320" s="8"/>
      <c r="F320" s="8"/>
    </row>
    <row r="321" spans="1:6" ht="15.75" customHeight="1">
      <c r="A321" s="1"/>
      <c r="B321" s="1"/>
      <c r="C321" s="1"/>
      <c r="D321" s="8"/>
      <c r="E321" s="8"/>
      <c r="F321" s="8"/>
    </row>
    <row r="322" spans="1:6" ht="15.75" customHeight="1">
      <c r="A322" s="1"/>
      <c r="B322" s="1"/>
      <c r="C322" s="1"/>
      <c r="D322" s="8"/>
      <c r="E322" s="8"/>
      <c r="F322" s="8"/>
    </row>
    <row r="323" spans="1:6" ht="15.75" customHeight="1">
      <c r="A323" s="1"/>
      <c r="B323" s="1"/>
      <c r="C323" s="1"/>
      <c r="D323" s="8"/>
      <c r="E323" s="8"/>
      <c r="F323" s="8"/>
    </row>
    <row r="324" spans="1:6" ht="15.75" customHeight="1">
      <c r="A324" s="1"/>
      <c r="B324" s="1"/>
      <c r="C324" s="1"/>
      <c r="D324" s="6"/>
      <c r="E324" s="6"/>
      <c r="F324" s="6"/>
    </row>
    <row r="325" spans="1:6" ht="15.75" customHeight="1">
      <c r="A325" s="1"/>
      <c r="B325" s="1"/>
      <c r="C325" s="1"/>
      <c r="D325" s="6"/>
      <c r="E325" s="6"/>
      <c r="F325" s="6"/>
    </row>
    <row r="326" spans="1:6" ht="15.75" customHeight="1">
      <c r="A326" s="1"/>
      <c r="B326" s="1"/>
      <c r="C326" s="1"/>
      <c r="D326" s="8"/>
      <c r="E326" s="8"/>
      <c r="F326" s="8"/>
    </row>
    <row r="327" spans="1:6" ht="15.75" customHeight="1">
      <c r="A327" s="1"/>
      <c r="B327" s="1"/>
      <c r="C327" s="1"/>
      <c r="D327" s="8"/>
      <c r="E327" s="8"/>
      <c r="F327" s="8"/>
    </row>
    <row r="328" spans="1:6" ht="15.75" customHeight="1">
      <c r="A328" s="1"/>
      <c r="B328" s="1"/>
      <c r="C328" s="1"/>
      <c r="D328" s="8"/>
      <c r="E328" s="8"/>
      <c r="F328" s="8"/>
    </row>
    <row r="329" spans="1:6" ht="15.75" customHeight="1">
      <c r="A329" s="1"/>
      <c r="B329" s="1"/>
      <c r="C329" s="1"/>
      <c r="D329" s="8"/>
      <c r="E329" s="8"/>
      <c r="F329" s="8"/>
    </row>
    <row r="330" spans="1:6" ht="15.75" customHeight="1">
      <c r="A330" s="1"/>
      <c r="B330" s="1"/>
      <c r="C330" s="1"/>
      <c r="D330" s="8"/>
      <c r="E330" s="8"/>
      <c r="F330" s="8"/>
    </row>
    <row r="331" spans="1:6" ht="15.75" customHeight="1">
      <c r="A331" s="1"/>
      <c r="B331" s="1"/>
      <c r="C331" s="1"/>
      <c r="D331" s="8"/>
      <c r="E331" s="8"/>
      <c r="F331" s="8"/>
    </row>
    <row r="332" spans="1:6" ht="15.75" customHeight="1">
      <c r="A332" s="1"/>
      <c r="B332" s="1"/>
      <c r="C332" s="1"/>
      <c r="D332" s="8"/>
      <c r="E332" s="8"/>
      <c r="F332" s="8"/>
    </row>
    <row r="333" spans="1:6" ht="15.75" customHeight="1">
      <c r="A333" s="1"/>
      <c r="B333" s="1"/>
      <c r="C333" s="1"/>
      <c r="D333" s="8"/>
      <c r="E333" s="8"/>
      <c r="F333" s="8"/>
    </row>
    <row r="334" spans="1:6" ht="15.75" customHeight="1">
      <c r="A334" s="1"/>
      <c r="B334" s="1"/>
      <c r="C334" s="1"/>
      <c r="D334" s="8"/>
      <c r="E334" s="8"/>
      <c r="F334" s="8"/>
    </row>
    <row r="335" spans="1:6" ht="15.75" customHeight="1">
      <c r="A335" s="1"/>
      <c r="B335" s="1"/>
      <c r="C335" s="1"/>
      <c r="D335" s="8"/>
      <c r="E335" s="8"/>
      <c r="F335" s="8"/>
    </row>
    <row r="336" spans="1:6" ht="15.75" customHeight="1">
      <c r="A336" s="1"/>
      <c r="B336" s="1"/>
      <c r="C336" s="1"/>
      <c r="D336" s="8"/>
      <c r="E336" s="8"/>
      <c r="F336" s="8"/>
    </row>
    <row r="337" spans="1:6" ht="15.75" customHeight="1">
      <c r="A337" s="1"/>
      <c r="B337" s="1"/>
      <c r="C337" s="1"/>
      <c r="D337" s="8"/>
      <c r="E337" s="8"/>
      <c r="F337" s="8"/>
    </row>
    <row r="338" spans="1:6" ht="15.75" customHeight="1">
      <c r="A338" s="1"/>
      <c r="B338" s="1"/>
      <c r="C338" s="1"/>
      <c r="D338" s="8"/>
      <c r="E338" s="8"/>
      <c r="F338" s="8"/>
    </row>
    <row r="339" spans="1:6" ht="15.75" customHeight="1">
      <c r="A339" s="1"/>
      <c r="B339" s="1"/>
      <c r="C339" s="1"/>
      <c r="D339" s="8"/>
      <c r="E339" s="8"/>
      <c r="F339" s="8"/>
    </row>
    <row r="340" spans="1:6" ht="15.75" customHeight="1">
      <c r="A340" s="1"/>
      <c r="B340" s="1"/>
      <c r="C340" s="1"/>
      <c r="D340" s="6"/>
      <c r="E340" s="6"/>
      <c r="F340" s="6"/>
    </row>
    <row r="341" spans="1:6" ht="15.75" customHeight="1">
      <c r="A341" s="1"/>
      <c r="B341" s="1"/>
      <c r="C341" s="1"/>
      <c r="D341" s="8"/>
      <c r="E341" s="8"/>
      <c r="F341" s="8"/>
    </row>
    <row r="342" spans="1:6" ht="15.75" customHeight="1">
      <c r="A342" s="1"/>
      <c r="B342" s="1"/>
      <c r="C342" s="1"/>
      <c r="D342" s="8"/>
      <c r="E342" s="8"/>
      <c r="F342" s="8"/>
    </row>
    <row r="343" spans="1:6" ht="15.75" customHeight="1">
      <c r="A343" s="1"/>
      <c r="B343" s="1"/>
      <c r="C343" s="1"/>
      <c r="D343" s="8"/>
      <c r="E343" s="8"/>
      <c r="F343" s="8"/>
    </row>
    <row r="344" spans="1:6" ht="15.75" customHeight="1">
      <c r="A344" s="1"/>
      <c r="B344" s="1"/>
      <c r="C344" s="1"/>
      <c r="D344" s="8"/>
      <c r="E344" s="8"/>
      <c r="F344" s="8"/>
    </row>
    <row r="345" spans="1:6" ht="15.75" customHeight="1">
      <c r="A345" s="1"/>
      <c r="B345" s="1"/>
      <c r="C345" s="1"/>
      <c r="D345" s="8"/>
      <c r="E345" s="8"/>
      <c r="F345" s="8"/>
    </row>
    <row r="346" spans="1:6" ht="15.75" customHeight="1">
      <c r="A346" s="1"/>
      <c r="B346" s="1"/>
      <c r="C346" s="1"/>
      <c r="D346" s="8"/>
      <c r="E346" s="8"/>
      <c r="F346" s="8"/>
    </row>
    <row r="347" spans="1:6" ht="15.75" customHeight="1">
      <c r="A347" s="1"/>
      <c r="B347" s="1"/>
      <c r="C347" s="1"/>
      <c r="D347" s="8"/>
      <c r="E347" s="8"/>
      <c r="F347" s="8"/>
    </row>
    <row r="348" spans="1:6" ht="15.75" customHeight="1">
      <c r="A348" s="1"/>
      <c r="B348" s="1"/>
      <c r="C348" s="1"/>
      <c r="D348" s="8"/>
      <c r="E348" s="8"/>
      <c r="F348" s="8"/>
    </row>
    <row r="349" spans="1:6" ht="15.75" customHeight="1">
      <c r="A349" s="1"/>
      <c r="B349" s="1"/>
      <c r="C349" s="1"/>
      <c r="D349" s="6"/>
      <c r="E349" s="6"/>
      <c r="F349" s="6"/>
    </row>
    <row r="350" spans="1:6" ht="15.75" customHeight="1">
      <c r="A350" s="1"/>
      <c r="B350" s="1"/>
      <c r="C350" s="1"/>
      <c r="D350" s="8"/>
      <c r="E350" s="8"/>
      <c r="F350" s="8"/>
    </row>
    <row r="351" spans="1:6" ht="15.75" customHeight="1">
      <c r="A351" s="1"/>
      <c r="B351" s="1"/>
      <c r="C351" s="1"/>
      <c r="D351" s="8"/>
      <c r="E351" s="8"/>
      <c r="F351" s="8"/>
    </row>
    <row r="352" spans="1:6" ht="15.75" customHeight="1">
      <c r="A352" s="1"/>
      <c r="B352" s="1"/>
      <c r="C352" s="1"/>
      <c r="D352" s="8"/>
      <c r="E352" s="8"/>
      <c r="F352" s="8"/>
    </row>
    <row r="353" spans="1:6" ht="15.75" customHeight="1">
      <c r="A353" s="1"/>
      <c r="B353" s="1"/>
      <c r="C353" s="1"/>
      <c r="D353" s="8"/>
      <c r="E353" s="8"/>
      <c r="F353" s="8"/>
    </row>
    <row r="354" spans="1:6" ht="15.75" customHeight="1">
      <c r="A354" s="1"/>
      <c r="B354" s="1"/>
      <c r="C354" s="1"/>
      <c r="D354" s="8"/>
      <c r="E354" s="8"/>
      <c r="F354" s="8"/>
    </row>
    <row r="355" spans="1:6" ht="15.75" customHeight="1">
      <c r="A355" s="1"/>
      <c r="B355" s="1"/>
      <c r="C355" s="1"/>
      <c r="D355" s="8"/>
      <c r="E355" s="8"/>
      <c r="F355" s="8"/>
    </row>
    <row r="356" spans="1:6" ht="15.75" customHeight="1">
      <c r="A356" s="1"/>
      <c r="B356" s="1"/>
      <c r="C356" s="1"/>
      <c r="D356" s="8"/>
      <c r="E356" s="8"/>
      <c r="F356" s="8"/>
    </row>
    <row r="357" spans="1:6" ht="15.75" customHeight="1">
      <c r="A357" s="1"/>
      <c r="B357" s="1"/>
      <c r="C357" s="1"/>
      <c r="D357" s="8"/>
      <c r="E357" s="8"/>
      <c r="F357" s="8"/>
    </row>
    <row r="358" spans="1:6" ht="15.75" customHeight="1">
      <c r="A358" s="1"/>
      <c r="B358" s="1"/>
      <c r="C358" s="1"/>
      <c r="D358" s="6"/>
      <c r="E358" s="6"/>
      <c r="F358" s="6"/>
    </row>
    <row r="359" spans="1:6" ht="15.75" customHeight="1">
      <c r="A359" s="1"/>
      <c r="B359" s="1"/>
      <c r="C359" s="1"/>
      <c r="D359" s="6"/>
      <c r="E359" s="6"/>
      <c r="F359" s="6"/>
    </row>
    <row r="360" spans="1:6" ht="15.75" customHeight="1">
      <c r="A360" s="1"/>
      <c r="B360" s="1"/>
      <c r="C360" s="1"/>
      <c r="D360" s="6"/>
      <c r="E360" s="6"/>
      <c r="F360" s="6"/>
    </row>
    <row r="361" spans="1:6" ht="15.75" customHeight="1">
      <c r="A361" s="1"/>
      <c r="B361" s="1"/>
      <c r="C361" s="1"/>
      <c r="D361" s="6"/>
      <c r="E361" s="6"/>
      <c r="F361" s="6"/>
    </row>
    <row r="362" spans="1:6" ht="15.75" customHeight="1">
      <c r="A362" s="1"/>
      <c r="B362" s="1"/>
      <c r="C362" s="1"/>
      <c r="D362" s="6"/>
      <c r="E362" s="6"/>
      <c r="F362" s="6"/>
    </row>
    <row r="363" spans="1:6" ht="15.75" customHeight="1">
      <c r="A363" s="1"/>
      <c r="B363" s="1"/>
      <c r="C363" s="1"/>
      <c r="D363" s="6"/>
      <c r="E363" s="6"/>
      <c r="F363" s="6"/>
    </row>
    <row r="364" spans="1:6" ht="15.75" customHeight="1">
      <c r="A364" s="1"/>
      <c r="B364" s="1"/>
      <c r="C364" s="1"/>
      <c r="D364" s="6"/>
      <c r="E364" s="6"/>
      <c r="F364" s="6"/>
    </row>
    <row r="365" spans="1:6" ht="15.75" customHeight="1">
      <c r="A365" s="1"/>
      <c r="B365" s="1"/>
      <c r="C365" s="1"/>
      <c r="D365" s="6"/>
      <c r="E365" s="6"/>
      <c r="F365" s="6"/>
    </row>
    <row r="366" spans="1:6" ht="15.75" customHeight="1">
      <c r="A366" s="1"/>
      <c r="B366" s="1"/>
      <c r="C366" s="1"/>
      <c r="D366" s="6"/>
      <c r="E366" s="6"/>
      <c r="F366" s="6"/>
    </row>
    <row r="367" spans="1:6" ht="15.75" customHeight="1">
      <c r="A367" s="1"/>
      <c r="B367" s="1"/>
      <c r="C367" s="1"/>
      <c r="D367" s="6"/>
      <c r="E367" s="6"/>
      <c r="F367" s="6"/>
    </row>
    <row r="368" spans="1:6" ht="15.75" customHeight="1">
      <c r="A368" s="1"/>
      <c r="B368" s="1"/>
      <c r="C368" s="1"/>
      <c r="D368" s="6"/>
      <c r="E368" s="6"/>
      <c r="F368" s="6"/>
    </row>
    <row r="369" spans="1:6" ht="15.75" customHeight="1">
      <c r="A369" s="1"/>
      <c r="B369" s="1"/>
      <c r="C369" s="1"/>
      <c r="D369" s="6"/>
      <c r="E369" s="6"/>
      <c r="F369" s="6"/>
    </row>
    <row r="370" spans="1:6" ht="15.75" customHeight="1">
      <c r="A370" s="1"/>
      <c r="B370" s="1"/>
      <c r="C370" s="1"/>
      <c r="D370" s="8"/>
      <c r="E370" s="8"/>
      <c r="F370" s="8"/>
    </row>
    <row r="371" spans="1:6" ht="15.75" customHeight="1">
      <c r="A371" s="1"/>
      <c r="B371" s="1"/>
      <c r="C371" s="1"/>
      <c r="D371" s="8"/>
      <c r="E371" s="8"/>
      <c r="F371" s="8"/>
    </row>
    <row r="372" spans="1:6" ht="15.75" customHeight="1">
      <c r="A372" s="1"/>
      <c r="B372" s="1"/>
      <c r="C372" s="1"/>
      <c r="D372" s="8"/>
      <c r="E372" s="8"/>
      <c r="F372" s="8"/>
    </row>
    <row r="373" spans="1:6" ht="15.75" customHeight="1">
      <c r="A373" s="1"/>
      <c r="B373" s="1"/>
      <c r="C373" s="1"/>
      <c r="D373" s="6"/>
      <c r="E373" s="6"/>
      <c r="F373" s="6"/>
    </row>
    <row r="374" spans="1:6" ht="15.75" customHeight="1">
      <c r="A374" s="1"/>
      <c r="B374" s="1"/>
      <c r="C374" s="1"/>
      <c r="D374" s="6"/>
      <c r="E374" s="6"/>
      <c r="F374" s="6"/>
    </row>
    <row r="375" spans="1:6" ht="15.75" customHeight="1">
      <c r="A375" s="1"/>
      <c r="B375" s="1"/>
      <c r="C375" s="1"/>
      <c r="D375" s="8"/>
      <c r="E375" s="8"/>
      <c r="F375" s="8"/>
    </row>
    <row r="376" spans="1:6" ht="15.75" customHeight="1">
      <c r="A376" s="1"/>
      <c r="B376" s="1"/>
      <c r="C376" s="1"/>
      <c r="D376" s="8"/>
      <c r="E376" s="8"/>
      <c r="F376" s="8"/>
    </row>
    <row r="377" spans="1:6" ht="15.75" customHeight="1">
      <c r="A377" s="1"/>
      <c r="B377" s="1"/>
      <c r="C377" s="1"/>
      <c r="D377" s="6"/>
      <c r="E377" s="6"/>
      <c r="F377" s="6"/>
    </row>
    <row r="378" spans="1:6" ht="15.75" customHeight="1">
      <c r="A378" s="1"/>
      <c r="B378" s="1"/>
      <c r="C378" s="1"/>
      <c r="D378" s="6"/>
      <c r="E378" s="6"/>
      <c r="F378" s="6"/>
    </row>
    <row r="379" spans="1:6" ht="15.75" customHeight="1">
      <c r="A379" s="1"/>
      <c r="B379" s="1"/>
      <c r="C379" s="1"/>
      <c r="D379" s="8"/>
      <c r="E379" s="8"/>
      <c r="F379" s="8"/>
    </row>
    <row r="380" spans="1:6" ht="15.75" customHeight="1">
      <c r="A380" s="1"/>
      <c r="B380" s="1"/>
      <c r="C380" s="1"/>
      <c r="D380" s="8"/>
      <c r="E380" s="8"/>
      <c r="F380" s="8"/>
    </row>
    <row r="381" spans="1:6" ht="15.75" customHeight="1">
      <c r="A381" s="1"/>
      <c r="B381" s="1"/>
      <c r="C381" s="1"/>
      <c r="D381" s="6"/>
      <c r="E381" s="6"/>
      <c r="F381" s="6"/>
    </row>
    <row r="382" spans="1:6" ht="15.75" customHeight="1">
      <c r="A382" s="1"/>
      <c r="B382" s="1"/>
      <c r="C382" s="1"/>
      <c r="D382" s="8"/>
      <c r="E382" s="8"/>
      <c r="F382" s="8"/>
    </row>
    <row r="383" spans="1:6" ht="15.75" customHeight="1">
      <c r="A383" s="1"/>
      <c r="B383" s="1"/>
      <c r="C383" s="1"/>
      <c r="D383" s="8"/>
      <c r="E383" s="8"/>
      <c r="F383" s="8"/>
    </row>
    <row r="384" spans="1:6" ht="15.75" customHeight="1">
      <c r="A384" s="1"/>
      <c r="B384" s="1"/>
      <c r="C384" s="1"/>
    </row>
    <row r="385" spans="1:3" ht="15.75" customHeight="1">
      <c r="A385" s="1"/>
      <c r="B385" s="1"/>
      <c r="C385" s="1"/>
    </row>
    <row r="386" spans="1:3" ht="15.75" customHeight="1">
      <c r="A386" s="1"/>
      <c r="B386" s="1"/>
      <c r="C386" s="1"/>
    </row>
    <row r="387" spans="1:3" ht="15.75" customHeight="1">
      <c r="A387" s="1"/>
      <c r="B387" s="1"/>
      <c r="C387" s="1"/>
    </row>
    <row r="388" spans="1:3" ht="15.75" customHeight="1">
      <c r="A388" s="1"/>
      <c r="B388" s="1"/>
      <c r="C388" s="1"/>
    </row>
    <row r="389" spans="1:3" ht="15.75" customHeight="1">
      <c r="A389" s="1"/>
      <c r="B389" s="1"/>
      <c r="C389" s="1"/>
    </row>
    <row r="390" spans="1:3" ht="15.75" customHeight="1">
      <c r="A390" s="1"/>
      <c r="B390" s="1"/>
      <c r="C390" s="1"/>
    </row>
    <row r="391" spans="1:3" ht="15.75" customHeight="1">
      <c r="A391" s="1"/>
      <c r="B391" s="1"/>
      <c r="C391" s="1"/>
    </row>
    <row r="392" spans="1:3" ht="15.75" customHeight="1">
      <c r="A392" s="1"/>
      <c r="B392" s="1"/>
      <c r="C392" s="1"/>
    </row>
    <row r="393" spans="1:3" ht="15.75" customHeight="1">
      <c r="A393" s="1"/>
      <c r="B393" s="1"/>
      <c r="C393" s="1"/>
    </row>
    <row r="394" spans="1:3" ht="15.75" customHeight="1">
      <c r="A394" s="1"/>
      <c r="B394" s="1"/>
      <c r="C394" s="1"/>
    </row>
    <row r="395" spans="1:3" ht="15.75" customHeight="1">
      <c r="A395" s="1"/>
      <c r="B395" s="1"/>
      <c r="C395" s="1"/>
    </row>
    <row r="396" spans="1:3" ht="15.75" customHeight="1">
      <c r="A396" s="1"/>
      <c r="B396" s="1"/>
      <c r="C396" s="1"/>
    </row>
    <row r="397" spans="1:3" ht="15.75" customHeight="1">
      <c r="A397" s="1"/>
      <c r="B397" s="1"/>
      <c r="C397" s="1"/>
    </row>
    <row r="398" spans="1:3" ht="15.75" customHeight="1">
      <c r="A398" s="1"/>
      <c r="B398" s="1"/>
      <c r="C398" s="1"/>
    </row>
    <row r="399" spans="1:3" ht="15.75" customHeight="1">
      <c r="A399" s="1"/>
      <c r="B399" s="1"/>
      <c r="C399" s="1"/>
    </row>
    <row r="400" spans="1:3" ht="15.75" customHeight="1">
      <c r="A400" s="1"/>
      <c r="B400" s="1"/>
      <c r="C400" s="1"/>
    </row>
    <row r="401" spans="1:3" ht="15.75" customHeight="1">
      <c r="A401" s="1"/>
      <c r="B401" s="1"/>
      <c r="C401" s="1"/>
    </row>
    <row r="402" spans="1:3" ht="15.75" customHeight="1">
      <c r="A402" s="1"/>
      <c r="B402" s="1"/>
      <c r="C402" s="1"/>
    </row>
    <row r="403" spans="1:3" ht="15.75" customHeight="1">
      <c r="A403" s="1"/>
      <c r="B403" s="1"/>
      <c r="C403" s="1"/>
    </row>
    <row r="404" spans="1:3" ht="15.75" customHeight="1">
      <c r="A404" s="1"/>
      <c r="B404" s="1"/>
      <c r="C404" s="1"/>
    </row>
    <row r="405" spans="1:3" ht="15.75" customHeight="1">
      <c r="A405" s="1"/>
      <c r="B405" s="1"/>
      <c r="C405" s="1"/>
    </row>
    <row r="406" spans="1:3" ht="15.75" customHeight="1">
      <c r="A406" s="1"/>
      <c r="B406" s="1"/>
      <c r="C406" s="1"/>
    </row>
    <row r="407" spans="1:3" ht="15.75" customHeight="1">
      <c r="A407" s="1"/>
      <c r="B407" s="1"/>
      <c r="C407" s="1"/>
    </row>
    <row r="408" spans="1:3" ht="15.75" customHeight="1">
      <c r="A408" s="1"/>
      <c r="B408" s="1"/>
      <c r="C408" s="1"/>
    </row>
    <row r="409" spans="1:3" ht="15.75" customHeight="1">
      <c r="A409" s="1"/>
      <c r="B409" s="1"/>
      <c r="C409" s="1"/>
    </row>
    <row r="410" spans="1:3" ht="15.75" customHeight="1">
      <c r="A410" s="1"/>
      <c r="B410" s="1"/>
      <c r="C410" s="1"/>
    </row>
    <row r="411" spans="1:3" ht="15.75" customHeight="1">
      <c r="A411" s="1"/>
      <c r="B411" s="1"/>
      <c r="C411" s="1"/>
    </row>
    <row r="412" spans="1:3" ht="15.75" customHeight="1">
      <c r="A412" s="1"/>
      <c r="B412" s="1"/>
      <c r="C412" s="1"/>
    </row>
    <row r="413" spans="1:3" ht="15.75" customHeight="1">
      <c r="A413" s="1"/>
      <c r="B413" s="1"/>
      <c r="C413" s="1"/>
    </row>
    <row r="414" spans="1:3" ht="15.75" customHeight="1">
      <c r="A414" s="1"/>
      <c r="B414" s="1"/>
      <c r="C414" s="1"/>
    </row>
    <row r="415" spans="1:3" ht="15.75" customHeight="1">
      <c r="A415" s="1"/>
      <c r="B415" s="1"/>
      <c r="C415" s="1"/>
    </row>
    <row r="416" spans="1:3" ht="15.75" customHeight="1">
      <c r="A416" s="1"/>
      <c r="B416" s="1"/>
      <c r="C416" s="1"/>
    </row>
    <row r="417" spans="1:3" ht="15.75" customHeight="1">
      <c r="A417" s="1"/>
      <c r="B417" s="1"/>
      <c r="C417" s="1"/>
    </row>
    <row r="418" spans="1:3" ht="15.75" customHeight="1">
      <c r="A418" s="1"/>
      <c r="B418" s="1"/>
      <c r="C418" s="1"/>
    </row>
    <row r="419" spans="1:3" ht="15.75" customHeight="1">
      <c r="A419" s="1"/>
      <c r="B419" s="1"/>
      <c r="C419" s="1"/>
    </row>
    <row r="420" spans="1:3" ht="15.75" customHeight="1">
      <c r="A420" s="1"/>
      <c r="B420" s="1"/>
      <c r="C420" s="1"/>
    </row>
    <row r="421" spans="1:3" ht="15.75" customHeight="1">
      <c r="A421" s="1"/>
      <c r="B421" s="1"/>
      <c r="C421" s="1"/>
    </row>
    <row r="422" spans="1:3" ht="15.75" customHeight="1">
      <c r="A422" s="1"/>
      <c r="B422" s="1"/>
      <c r="C422" s="1"/>
    </row>
    <row r="423" spans="1:3" ht="15.75" customHeight="1">
      <c r="A423" s="1"/>
      <c r="B423" s="1"/>
      <c r="C423" s="1"/>
    </row>
    <row r="424" spans="1:3" ht="15.75" customHeight="1">
      <c r="A424" s="1"/>
      <c r="B424" s="1"/>
      <c r="C424" s="1"/>
    </row>
    <row r="425" spans="1:3" ht="15.75" customHeight="1">
      <c r="A425" s="1"/>
      <c r="B425" s="1"/>
      <c r="C425" s="1"/>
    </row>
    <row r="426" spans="1:3" ht="15.75" customHeight="1">
      <c r="A426" s="1"/>
      <c r="B426" s="1"/>
      <c r="C426" s="1"/>
    </row>
    <row r="427" spans="1:3" ht="15.75" customHeight="1">
      <c r="A427" s="1"/>
      <c r="B427" s="1"/>
      <c r="C427" s="1"/>
    </row>
    <row r="428" spans="1:3" ht="15.75" customHeight="1">
      <c r="A428" s="1"/>
      <c r="B428" s="1"/>
      <c r="C428" s="1"/>
    </row>
    <row r="429" spans="1:3" ht="15.75" customHeight="1">
      <c r="A429" s="1"/>
      <c r="B429" s="1"/>
      <c r="C429" s="1"/>
    </row>
    <row r="430" spans="1:3" ht="15.75" customHeight="1">
      <c r="A430" s="1"/>
      <c r="B430" s="1"/>
      <c r="C430" s="1"/>
    </row>
    <row r="431" spans="1:3" ht="15.75" customHeight="1">
      <c r="A431" s="1"/>
      <c r="B431" s="1"/>
      <c r="C431" s="1"/>
    </row>
    <row r="432" spans="1:3" ht="15.75" customHeight="1">
      <c r="A432" s="1"/>
      <c r="B432" s="1"/>
      <c r="C432" s="1"/>
    </row>
    <row r="433" spans="1:3" ht="15.75" customHeight="1">
      <c r="A433" s="1"/>
      <c r="B433" s="1"/>
      <c r="C433" s="1"/>
    </row>
    <row r="434" spans="1:3" ht="15.75" customHeight="1">
      <c r="A434" s="1"/>
      <c r="B434" s="1"/>
      <c r="C434" s="1"/>
    </row>
    <row r="435" spans="1:3" ht="15.75" customHeight="1">
      <c r="A435" s="1"/>
      <c r="B435" s="1"/>
      <c r="C435" s="1"/>
    </row>
    <row r="436" spans="1:3" ht="15.75" customHeight="1">
      <c r="A436" s="1"/>
      <c r="B436" s="1"/>
      <c r="C436" s="1"/>
    </row>
    <row r="437" spans="1:3" ht="15.75" customHeight="1">
      <c r="A437" s="1"/>
      <c r="B437" s="1"/>
      <c r="C437" s="1"/>
    </row>
    <row r="438" spans="1:3" ht="15.75" customHeight="1">
      <c r="A438" s="1"/>
      <c r="B438" s="1"/>
      <c r="C438" s="1"/>
    </row>
    <row r="439" spans="1:3" ht="15.75" customHeight="1">
      <c r="A439" s="1"/>
      <c r="B439" s="1"/>
      <c r="C439" s="1"/>
    </row>
    <row r="440" spans="1:3" ht="15.75" customHeight="1">
      <c r="A440" s="1"/>
      <c r="B440" s="1"/>
      <c r="C440" s="1"/>
    </row>
    <row r="441" spans="1:3" ht="15.75" customHeight="1">
      <c r="A441" s="1"/>
      <c r="B441" s="1"/>
      <c r="C441" s="1"/>
    </row>
    <row r="442" spans="1:3" ht="15.75" customHeight="1">
      <c r="A442" s="1"/>
      <c r="B442" s="1"/>
      <c r="C442" s="1"/>
    </row>
    <row r="443" spans="1:3" ht="15.75" customHeight="1">
      <c r="A443" s="1"/>
      <c r="B443" s="1"/>
      <c r="C443" s="1"/>
    </row>
    <row r="444" spans="1:3" ht="15.75" customHeight="1">
      <c r="A444" s="1"/>
      <c r="B444" s="1"/>
      <c r="C444" s="1"/>
    </row>
    <row r="445" spans="1:3" ht="15.75" customHeight="1">
      <c r="A445" s="1"/>
      <c r="B445" s="1"/>
      <c r="C445" s="1"/>
    </row>
    <row r="446" spans="1:3" ht="15.75" customHeight="1">
      <c r="A446" s="1"/>
      <c r="B446" s="1"/>
      <c r="C446" s="1"/>
    </row>
    <row r="447" spans="1:3" ht="15.75" customHeight="1">
      <c r="A447" s="1"/>
      <c r="B447" s="1"/>
      <c r="C447" s="1"/>
    </row>
    <row r="448" spans="1:3" ht="15.75" customHeight="1">
      <c r="A448" s="1"/>
      <c r="B448" s="1"/>
      <c r="C448" s="1"/>
    </row>
    <row r="449" spans="1:3" ht="15.75" customHeight="1">
      <c r="A449" s="1"/>
      <c r="B449" s="1"/>
      <c r="C449" s="1"/>
    </row>
    <row r="450" spans="1:3" ht="15.75" customHeight="1">
      <c r="A450" s="1"/>
      <c r="B450" s="1"/>
      <c r="C450" s="1"/>
    </row>
    <row r="451" spans="1:3" ht="15.75" customHeight="1">
      <c r="A451" s="1"/>
      <c r="B451" s="1"/>
      <c r="C451" s="1"/>
    </row>
    <row r="452" spans="1:3" ht="15.75" customHeight="1">
      <c r="A452" s="1"/>
      <c r="B452" s="1"/>
      <c r="C452" s="1"/>
    </row>
    <row r="453" spans="1:3" ht="15.75" customHeight="1">
      <c r="A453" s="1"/>
      <c r="B453" s="1"/>
      <c r="C453" s="1"/>
    </row>
    <row r="454" spans="1:3" ht="15.75" customHeight="1">
      <c r="A454" s="1"/>
      <c r="B454" s="1"/>
      <c r="C454" s="1"/>
    </row>
    <row r="455" spans="1:3" ht="15.75" customHeight="1">
      <c r="A455" s="1"/>
      <c r="B455" s="1"/>
      <c r="C455" s="1"/>
    </row>
    <row r="456" spans="1:3" ht="15.75" customHeight="1">
      <c r="A456" s="1"/>
      <c r="B456" s="1"/>
      <c r="C456" s="1"/>
    </row>
    <row r="457" spans="1:3" ht="15.75" customHeight="1">
      <c r="A457" s="1"/>
      <c r="B457" s="1"/>
      <c r="C457" s="1"/>
    </row>
    <row r="458" spans="1:3" ht="15.75" customHeight="1">
      <c r="A458" s="1"/>
      <c r="B458" s="1"/>
      <c r="C458" s="1"/>
    </row>
    <row r="459" spans="1:3" ht="15.75" customHeight="1">
      <c r="A459" s="1"/>
      <c r="B459" s="1"/>
      <c r="C459" s="1"/>
    </row>
    <row r="460" spans="1:3" ht="15.75" customHeight="1">
      <c r="A460" s="1"/>
      <c r="B460" s="1"/>
      <c r="C460" s="1"/>
    </row>
    <row r="461" spans="1:3" ht="15.75" customHeight="1">
      <c r="A461" s="1"/>
      <c r="B461" s="1"/>
      <c r="C461" s="1"/>
    </row>
    <row r="462" spans="1:3" ht="15.75" customHeight="1">
      <c r="A462" s="1"/>
      <c r="B462" s="1"/>
      <c r="C462" s="1"/>
    </row>
    <row r="463" spans="1:3" ht="15.75" customHeight="1">
      <c r="A463" s="1"/>
      <c r="B463" s="1"/>
      <c r="C463" s="1"/>
    </row>
    <row r="464" spans="1:3" ht="15.75" customHeight="1">
      <c r="A464" s="1"/>
      <c r="B464" s="1"/>
      <c r="C464" s="1"/>
    </row>
    <row r="465" spans="1:3" ht="15.75" customHeight="1">
      <c r="A465" s="1"/>
      <c r="B465" s="1"/>
      <c r="C465" s="1"/>
    </row>
    <row r="466" spans="1:3" ht="15.75" customHeight="1">
      <c r="A466" s="1"/>
      <c r="B466" s="1"/>
      <c r="C466" s="1"/>
    </row>
    <row r="467" spans="1:3" ht="15.75" customHeight="1">
      <c r="A467" s="1"/>
      <c r="B467" s="1"/>
      <c r="C467" s="1"/>
    </row>
    <row r="468" spans="1:3" ht="15.75" customHeight="1">
      <c r="A468" s="1"/>
      <c r="B468" s="1"/>
      <c r="C468" s="1"/>
    </row>
    <row r="469" spans="1:3" ht="15.75" customHeight="1">
      <c r="A469" s="1"/>
      <c r="B469" s="1"/>
      <c r="C469" s="1"/>
    </row>
    <row r="470" spans="1:3" ht="15.75" customHeight="1">
      <c r="A470" s="1"/>
      <c r="B470" s="1"/>
      <c r="C470" s="1"/>
    </row>
    <row r="471" spans="1:3" ht="15.75" customHeight="1">
      <c r="A471" s="1"/>
      <c r="B471" s="1"/>
      <c r="C471" s="1"/>
    </row>
    <row r="472" spans="1:3" ht="15.75" customHeight="1">
      <c r="A472" s="1"/>
      <c r="B472" s="1"/>
      <c r="C472" s="1"/>
    </row>
    <row r="473" spans="1:3" ht="15.75" customHeight="1">
      <c r="A473" s="1"/>
      <c r="B473" s="1"/>
      <c r="C473" s="1"/>
    </row>
    <row r="474" spans="1:3" ht="15.75" customHeight="1">
      <c r="A474" s="1"/>
      <c r="B474" s="1"/>
      <c r="C474" s="1"/>
    </row>
    <row r="475" spans="1:3" ht="15.75" customHeight="1">
      <c r="A475" s="1"/>
      <c r="B475" s="1"/>
      <c r="C475" s="1"/>
    </row>
    <row r="476" spans="1:3" ht="15.75" customHeight="1">
      <c r="A476" s="1"/>
      <c r="B476" s="1"/>
      <c r="C476" s="1"/>
    </row>
    <row r="477" spans="1:3" ht="15.75" customHeight="1">
      <c r="A477" s="1"/>
      <c r="B477" s="1"/>
      <c r="C477" s="1"/>
    </row>
    <row r="478" spans="1:3" ht="15.75" customHeight="1">
      <c r="A478" s="1"/>
      <c r="B478" s="1"/>
      <c r="C478" s="1"/>
    </row>
    <row r="479" spans="1:3" ht="15.75" customHeight="1">
      <c r="A479" s="1"/>
      <c r="B479" s="1"/>
      <c r="C479" s="1"/>
    </row>
    <row r="480" spans="1:3" ht="15.75" customHeight="1">
      <c r="A480" s="1"/>
      <c r="B480" s="1"/>
      <c r="C480" s="1"/>
    </row>
    <row r="481" spans="1:3" ht="15.75" customHeight="1">
      <c r="A481" s="1"/>
      <c r="B481" s="1"/>
      <c r="C481" s="1"/>
    </row>
    <row r="482" spans="1:3" ht="15.75" customHeight="1">
      <c r="A482" s="1"/>
      <c r="B482" s="1"/>
      <c r="C482" s="1"/>
    </row>
    <row r="483" spans="1:3" ht="15.75" customHeight="1">
      <c r="A483" s="1"/>
      <c r="B483" s="1"/>
      <c r="C483" s="1"/>
    </row>
    <row r="484" spans="1:3" ht="15.75" customHeight="1">
      <c r="A484" s="1"/>
      <c r="B484" s="1"/>
      <c r="C484" s="1"/>
    </row>
    <row r="485" spans="1:3" ht="15.75" customHeight="1">
      <c r="A485" s="1"/>
      <c r="B485" s="1"/>
      <c r="C485" s="1"/>
    </row>
    <row r="486" spans="1:3" ht="15.75" customHeight="1">
      <c r="A486" s="1"/>
      <c r="B486" s="1"/>
      <c r="C486" s="1"/>
    </row>
    <row r="487" spans="1:3" ht="15.75" customHeight="1">
      <c r="A487" s="1"/>
      <c r="B487" s="1"/>
      <c r="C487" s="1"/>
    </row>
    <row r="488" spans="1:3" ht="15.75" customHeight="1">
      <c r="A488" s="1"/>
      <c r="B488" s="1"/>
      <c r="C488" s="1"/>
    </row>
    <row r="489" spans="1:3" ht="15.75" customHeight="1">
      <c r="A489" s="1"/>
      <c r="B489" s="1"/>
      <c r="C489" s="1"/>
    </row>
    <row r="490" spans="1:3" ht="15.75" customHeight="1">
      <c r="A490" s="1"/>
      <c r="B490" s="1"/>
      <c r="C490" s="1"/>
    </row>
    <row r="491" spans="1:3" ht="15.75" customHeight="1">
      <c r="A491" s="1"/>
      <c r="B491" s="1"/>
      <c r="C491" s="1"/>
    </row>
    <row r="492" spans="1:3" ht="15.75" customHeight="1">
      <c r="A492" s="1"/>
      <c r="B492" s="1"/>
      <c r="C492" s="1"/>
    </row>
    <row r="493" spans="1:3" ht="15.75" customHeight="1">
      <c r="A493" s="1"/>
      <c r="B493" s="1"/>
      <c r="C493" s="1"/>
    </row>
    <row r="494" spans="1:3" ht="15.75" customHeight="1">
      <c r="A494" s="1"/>
      <c r="B494" s="1"/>
      <c r="C494" s="1"/>
    </row>
    <row r="495" spans="1:3" ht="15.75" customHeight="1">
      <c r="A495" s="1"/>
      <c r="B495" s="1"/>
      <c r="C495" s="1"/>
    </row>
    <row r="496" spans="1:3" ht="15.75" customHeight="1">
      <c r="A496" s="1"/>
      <c r="B496" s="1"/>
      <c r="C496" s="1"/>
    </row>
    <row r="497" spans="1:3" ht="15.75" customHeight="1">
      <c r="A497" s="1"/>
      <c r="B497" s="1"/>
      <c r="C497" s="1"/>
    </row>
    <row r="498" spans="1:3" ht="15.75" customHeight="1">
      <c r="A498" s="1"/>
      <c r="B498" s="1"/>
      <c r="C498" s="1"/>
    </row>
    <row r="499" spans="1:3" ht="15.75" customHeight="1">
      <c r="A499" s="1"/>
      <c r="B499" s="1"/>
      <c r="C499" s="1"/>
    </row>
    <row r="500" spans="1:3" ht="15.75" customHeight="1">
      <c r="A500" s="1"/>
      <c r="B500" s="1"/>
      <c r="C500" s="1"/>
    </row>
    <row r="501" spans="1:3" ht="15.75" customHeight="1">
      <c r="A501" s="1"/>
      <c r="B501" s="1"/>
      <c r="C501" s="1"/>
    </row>
    <row r="502" spans="1:3" ht="15.75" customHeight="1">
      <c r="A502" s="1"/>
      <c r="B502" s="1"/>
      <c r="C502" s="1"/>
    </row>
    <row r="503" spans="1:3" ht="15.75" customHeight="1">
      <c r="A503" s="1"/>
      <c r="B503" s="1"/>
      <c r="C503" s="1"/>
    </row>
    <row r="504" spans="1:3" ht="15.75" customHeight="1">
      <c r="A504" s="1"/>
      <c r="B504" s="1"/>
      <c r="C504" s="1"/>
    </row>
    <row r="505" spans="1:3" ht="15.75" customHeight="1">
      <c r="A505" s="1"/>
      <c r="B505" s="1"/>
      <c r="C505" s="1"/>
    </row>
    <row r="506" spans="1:3" ht="15.75" customHeight="1">
      <c r="A506" s="1"/>
      <c r="B506" s="1"/>
      <c r="C506" s="1"/>
    </row>
    <row r="507" spans="1:3" ht="15.75" customHeight="1">
      <c r="A507" s="1"/>
      <c r="B507" s="1"/>
      <c r="C507" s="1"/>
    </row>
    <row r="508" spans="1:3" ht="15.75" customHeight="1">
      <c r="A508" s="1"/>
      <c r="B508" s="1"/>
      <c r="C508" s="1"/>
    </row>
    <row r="509" spans="1:3" ht="15.75" customHeight="1">
      <c r="A509" s="1"/>
      <c r="B509" s="1"/>
      <c r="C509" s="1"/>
    </row>
    <row r="510" spans="1:3" ht="15.75" customHeight="1">
      <c r="A510" s="1"/>
      <c r="B510" s="1"/>
      <c r="C510" s="1"/>
    </row>
    <row r="511" spans="1:3" ht="15.75" customHeight="1">
      <c r="A511" s="1"/>
      <c r="B511" s="1"/>
      <c r="C511" s="1"/>
    </row>
    <row r="512" spans="1:3" ht="15.75" customHeight="1">
      <c r="A512" s="1"/>
      <c r="B512" s="1"/>
      <c r="C512" s="1"/>
    </row>
    <row r="513" spans="1:3" ht="15.75" customHeight="1">
      <c r="A513" s="1"/>
      <c r="B513" s="1"/>
      <c r="C513" s="1"/>
    </row>
    <row r="514" spans="1:3" ht="15.75" customHeight="1">
      <c r="A514" s="1"/>
      <c r="B514" s="1"/>
      <c r="C514" s="1"/>
    </row>
    <row r="515" spans="1:3" ht="15.75" customHeight="1">
      <c r="A515" s="1"/>
      <c r="B515" s="1"/>
      <c r="C515" s="1"/>
    </row>
    <row r="516" spans="1:3" ht="15.75" customHeight="1">
      <c r="A516" s="1"/>
      <c r="B516" s="1"/>
      <c r="C516" s="1"/>
    </row>
    <row r="517" spans="1:3" ht="15.75" customHeight="1">
      <c r="A517" s="1"/>
      <c r="B517" s="1"/>
      <c r="C517" s="1"/>
    </row>
    <row r="518" spans="1:3" ht="15.75" customHeight="1">
      <c r="A518" s="1"/>
      <c r="B518" s="1"/>
      <c r="C518" s="1"/>
    </row>
    <row r="519" spans="1:3" ht="15.75" customHeight="1">
      <c r="A519" s="1"/>
      <c r="B519" s="1"/>
      <c r="C519" s="1"/>
    </row>
    <row r="520" spans="1:3" ht="15.75" customHeight="1">
      <c r="A520" s="1"/>
      <c r="B520" s="1"/>
      <c r="C520" s="1"/>
    </row>
    <row r="521" spans="1:3" ht="15.75" customHeight="1">
      <c r="A521" s="1"/>
      <c r="B521" s="1"/>
      <c r="C521" s="1"/>
    </row>
    <row r="522" spans="1:3" ht="15.75" customHeight="1">
      <c r="A522" s="1"/>
      <c r="B522" s="1"/>
      <c r="C522" s="1"/>
    </row>
    <row r="523" spans="1:3" ht="15.75" customHeight="1">
      <c r="A523" s="1"/>
      <c r="B523" s="1"/>
      <c r="C523" s="1"/>
    </row>
    <row r="524" spans="1:3" ht="15.75" customHeight="1">
      <c r="A524" s="1"/>
      <c r="B524" s="1"/>
      <c r="C524" s="1"/>
    </row>
    <row r="525" spans="1:3" ht="15.75" customHeight="1">
      <c r="A525" s="1"/>
      <c r="B525" s="1"/>
      <c r="C525" s="1"/>
    </row>
    <row r="526" spans="1:3" ht="15.75" customHeight="1">
      <c r="A526" s="1"/>
      <c r="B526" s="1"/>
      <c r="C526" s="1"/>
    </row>
    <row r="527" spans="1:3" ht="15.75" customHeight="1">
      <c r="A527" s="1"/>
      <c r="B527" s="1"/>
      <c r="C527" s="1"/>
    </row>
    <row r="528" spans="1:3" ht="15.75" customHeight="1">
      <c r="A528" s="1"/>
      <c r="B528" s="1"/>
      <c r="C528" s="1"/>
    </row>
    <row r="529" spans="1:3" ht="15.75" customHeight="1">
      <c r="A529" s="1"/>
      <c r="B529" s="1"/>
      <c r="C529" s="1"/>
    </row>
    <row r="530" spans="1:3" ht="15.75" customHeight="1">
      <c r="A530" s="1"/>
      <c r="B530" s="1"/>
      <c r="C530" s="1"/>
    </row>
    <row r="531" spans="1:3" ht="15.75" customHeight="1">
      <c r="A531" s="1"/>
      <c r="B531" s="1"/>
      <c r="C531" s="1"/>
    </row>
    <row r="532" spans="1:3" ht="15.75" customHeight="1">
      <c r="A532" s="1"/>
      <c r="B532" s="1"/>
      <c r="C532" s="1"/>
    </row>
    <row r="533" spans="1:3" ht="15.75" customHeight="1">
      <c r="A533" s="1"/>
      <c r="B533" s="1"/>
      <c r="C533" s="1"/>
    </row>
    <row r="534" spans="1:3" ht="15.75" customHeight="1">
      <c r="A534" s="1"/>
      <c r="B534" s="1"/>
      <c r="C534" s="1"/>
    </row>
    <row r="535" spans="1:3" ht="15.75" customHeight="1">
      <c r="A535" s="1"/>
      <c r="B535" s="1"/>
      <c r="C535" s="1"/>
    </row>
    <row r="536" spans="1:3" ht="15.75" customHeight="1">
      <c r="A536" s="1"/>
      <c r="B536" s="1"/>
      <c r="C536" s="1"/>
    </row>
    <row r="537" spans="1:3" ht="15.75" customHeight="1">
      <c r="A537" s="1"/>
      <c r="B537" s="1"/>
      <c r="C537" s="1"/>
    </row>
    <row r="538" spans="1:3" ht="15.75" customHeight="1">
      <c r="A538" s="1"/>
      <c r="B538" s="1"/>
      <c r="C538" s="1"/>
    </row>
    <row r="539" spans="1:3" ht="15.75" customHeight="1">
      <c r="A539" s="1"/>
      <c r="B539" s="1"/>
      <c r="C539" s="1"/>
    </row>
    <row r="540" spans="1:3" ht="15.75" customHeight="1">
      <c r="A540" s="1"/>
      <c r="B540" s="1"/>
      <c r="C540" s="1"/>
    </row>
    <row r="541" spans="1:3" ht="15.75" customHeight="1">
      <c r="A541" s="1"/>
      <c r="B541" s="1"/>
      <c r="C541" s="1"/>
    </row>
    <row r="542" spans="1:3" ht="15.75" customHeight="1">
      <c r="A542" s="1"/>
      <c r="B542" s="1"/>
      <c r="C542" s="1"/>
    </row>
    <row r="543" spans="1:3" ht="15.75" customHeight="1">
      <c r="A543" s="1"/>
      <c r="B543" s="1"/>
      <c r="C543" s="1"/>
    </row>
    <row r="544" spans="1:3" ht="15.75" customHeight="1">
      <c r="A544" s="1"/>
      <c r="B544" s="1"/>
      <c r="C544" s="1"/>
    </row>
    <row r="545" spans="1:3" ht="15.75" customHeight="1">
      <c r="A545" s="1"/>
      <c r="B545" s="1"/>
      <c r="C545" s="1"/>
    </row>
    <row r="546" spans="1:3" ht="15.75" customHeight="1">
      <c r="A546" s="1"/>
      <c r="B546" s="1"/>
      <c r="C546" s="1"/>
    </row>
    <row r="547" spans="1:3" ht="15.75" customHeight="1">
      <c r="A547" s="1"/>
      <c r="B547" s="1"/>
      <c r="C547" s="1"/>
    </row>
    <row r="548" spans="1:3" ht="15.75" customHeight="1">
      <c r="A548" s="1"/>
      <c r="B548" s="1"/>
      <c r="C548" s="1"/>
    </row>
    <row r="549" spans="1:3" ht="15.75" customHeight="1">
      <c r="A549" s="1"/>
      <c r="B549" s="1"/>
      <c r="C549" s="1"/>
    </row>
    <row r="550" spans="1:3" ht="15.75" customHeight="1">
      <c r="A550" s="1"/>
      <c r="B550" s="1"/>
      <c r="C550" s="1"/>
    </row>
    <row r="551" spans="1:3" ht="15.75" customHeight="1">
      <c r="A551" s="1"/>
      <c r="B551" s="1"/>
      <c r="C551" s="1"/>
    </row>
    <row r="552" spans="1:3" ht="15.75" customHeight="1">
      <c r="A552" s="1"/>
      <c r="B552" s="1"/>
      <c r="C552" s="1"/>
    </row>
    <row r="553" spans="1:3" ht="15.75" customHeight="1">
      <c r="A553" s="1"/>
      <c r="B553" s="1"/>
      <c r="C553" s="1"/>
    </row>
    <row r="554" spans="1:3" ht="15.75" customHeight="1">
      <c r="A554" s="1"/>
      <c r="B554" s="1"/>
      <c r="C554" s="1"/>
    </row>
    <row r="555" spans="1:3" ht="15.75" customHeight="1">
      <c r="A555" s="1"/>
      <c r="B555" s="1"/>
      <c r="C555" s="1"/>
    </row>
    <row r="556" spans="1:3" ht="15.75" customHeight="1">
      <c r="A556" s="1"/>
      <c r="B556" s="1"/>
      <c r="C556" s="1"/>
    </row>
    <row r="557" spans="1:3" ht="15.75" customHeight="1">
      <c r="A557" s="1"/>
      <c r="B557" s="1"/>
      <c r="C557" s="1"/>
    </row>
    <row r="558" spans="1:3" ht="15.75" customHeight="1">
      <c r="A558" s="1"/>
      <c r="B558" s="1"/>
      <c r="C558" s="1"/>
    </row>
    <row r="559" spans="1:3" ht="15.75" customHeight="1">
      <c r="A559" s="1"/>
      <c r="B559" s="1"/>
      <c r="C559" s="1"/>
    </row>
    <row r="560" spans="1:3" ht="15.75" customHeight="1">
      <c r="A560" s="1"/>
      <c r="B560" s="1"/>
      <c r="C560" s="1"/>
    </row>
    <row r="561" spans="1:3" ht="15.75" customHeight="1">
      <c r="A561" s="1"/>
      <c r="B561" s="1"/>
      <c r="C561" s="1"/>
    </row>
    <row r="562" spans="1:3" ht="15.75" customHeight="1">
      <c r="A562" s="1"/>
      <c r="B562" s="1"/>
      <c r="C562" s="1"/>
    </row>
    <row r="563" spans="1:3" ht="15.75" customHeight="1">
      <c r="A563" s="1"/>
      <c r="B563" s="1"/>
      <c r="C563" s="1"/>
    </row>
    <row r="564" spans="1:3" ht="15.75" customHeight="1">
      <c r="A564" s="1"/>
      <c r="B564" s="1"/>
      <c r="C564" s="1"/>
    </row>
    <row r="565" spans="1:3" ht="15.75" customHeight="1">
      <c r="A565" s="1"/>
      <c r="B565" s="1"/>
      <c r="C565" s="1"/>
    </row>
    <row r="566" spans="1:3" ht="15.75" customHeight="1">
      <c r="A566" s="1"/>
      <c r="B566" s="1"/>
      <c r="C566" s="1"/>
    </row>
    <row r="567" spans="1:3" ht="15.75" customHeight="1">
      <c r="A567" s="1"/>
      <c r="B567" s="1"/>
      <c r="C567" s="1"/>
    </row>
    <row r="568" spans="1:3" ht="15.75" customHeight="1">
      <c r="A568" s="1"/>
      <c r="B568" s="1"/>
      <c r="C568" s="1"/>
    </row>
    <row r="569" spans="1:3" ht="15.75" customHeight="1">
      <c r="A569" s="1"/>
      <c r="B569" s="1"/>
      <c r="C569" s="1"/>
    </row>
    <row r="570" spans="1:3" ht="15.75" customHeight="1">
      <c r="A570" s="1"/>
      <c r="B570" s="1"/>
      <c r="C570" s="1"/>
    </row>
    <row r="571" spans="1:3" ht="15.75" customHeight="1">
      <c r="A571" s="1"/>
      <c r="B571" s="1"/>
      <c r="C571" s="1"/>
    </row>
    <row r="572" spans="1:3" ht="15.75" customHeight="1">
      <c r="A572" s="1"/>
      <c r="B572" s="1"/>
      <c r="C572" s="1"/>
    </row>
    <row r="573" spans="1:3" ht="15.75" customHeight="1">
      <c r="A573" s="1"/>
      <c r="B573" s="1"/>
      <c r="C573" s="1"/>
    </row>
    <row r="574" spans="1:3" ht="15.75" customHeight="1">
      <c r="A574" s="1"/>
      <c r="B574" s="1"/>
      <c r="C574" s="1"/>
    </row>
    <row r="575" spans="1:3" ht="15.75" customHeight="1">
      <c r="A575" s="1"/>
      <c r="B575" s="1"/>
      <c r="C575" s="1"/>
    </row>
    <row r="576" spans="1:3" ht="15.75" customHeight="1">
      <c r="A576" s="1"/>
      <c r="B576" s="1"/>
      <c r="C576" s="1"/>
    </row>
    <row r="577" spans="1:3" ht="15.75" customHeight="1">
      <c r="A577" s="1"/>
      <c r="B577" s="1"/>
      <c r="C577" s="1"/>
    </row>
    <row r="578" spans="1:3" ht="15.75" customHeight="1">
      <c r="A578" s="1"/>
      <c r="B578" s="1"/>
      <c r="C578" s="1"/>
    </row>
    <row r="579" spans="1:3" ht="15.75" customHeight="1">
      <c r="A579" s="1"/>
      <c r="B579" s="1"/>
      <c r="C579" s="1"/>
    </row>
    <row r="580" spans="1:3" ht="15.75" customHeight="1">
      <c r="A580" s="1"/>
      <c r="B580" s="1"/>
      <c r="C580" s="1"/>
    </row>
    <row r="581" spans="1:3" ht="15.75" customHeight="1">
      <c r="A581" s="1"/>
      <c r="B581" s="1"/>
      <c r="C581" s="1"/>
    </row>
    <row r="582" spans="1:3" ht="15.75" customHeight="1">
      <c r="A582" s="1"/>
      <c r="B582" s="1"/>
      <c r="C582" s="1"/>
    </row>
    <row r="583" spans="1:3" ht="15.75" customHeight="1">
      <c r="A583" s="1"/>
      <c r="B583" s="1"/>
      <c r="C583" s="1"/>
    </row>
    <row r="584" spans="1:3" ht="15.75" customHeight="1">
      <c r="A584" s="1"/>
      <c r="B584" s="1"/>
      <c r="C584" s="1"/>
    </row>
    <row r="585" spans="1:3" ht="15.75" customHeight="1">
      <c r="A585" s="1"/>
      <c r="B585" s="1"/>
      <c r="C585" s="1"/>
    </row>
    <row r="586" spans="1:3" ht="15.75" customHeight="1">
      <c r="A586" s="1"/>
      <c r="B586" s="1"/>
      <c r="C586" s="1"/>
    </row>
    <row r="587" spans="1:3" ht="15.75" customHeight="1">
      <c r="A587" s="1"/>
      <c r="B587" s="1"/>
      <c r="C587" s="1"/>
    </row>
    <row r="588" spans="1:3" ht="15.75" customHeight="1">
      <c r="A588" s="1"/>
      <c r="B588" s="1"/>
      <c r="C588" s="1"/>
    </row>
    <row r="589" spans="1:3" ht="15.75" customHeight="1">
      <c r="A589" s="1"/>
      <c r="B589" s="1"/>
      <c r="C589" s="1"/>
    </row>
    <row r="590" spans="1:3" ht="15.75" customHeight="1">
      <c r="A590" s="1"/>
      <c r="B590" s="1"/>
      <c r="C590" s="1"/>
    </row>
    <row r="591" spans="1:3" ht="15.75" customHeight="1">
      <c r="A591" s="1"/>
      <c r="B591" s="1"/>
      <c r="C591" s="1"/>
    </row>
    <row r="592" spans="1:3" ht="15.75" customHeight="1">
      <c r="A592" s="1"/>
      <c r="B592" s="1"/>
      <c r="C592" s="1"/>
    </row>
    <row r="593" spans="1:3" ht="15.75" customHeight="1">
      <c r="A593" s="1"/>
      <c r="B593" s="1"/>
      <c r="C593" s="1"/>
    </row>
    <row r="594" spans="1:3" ht="15.75" customHeight="1">
      <c r="A594" s="1"/>
      <c r="B594" s="1"/>
      <c r="C594" s="1"/>
    </row>
    <row r="595" spans="1:3" ht="15.75" customHeight="1">
      <c r="A595" s="1"/>
      <c r="B595" s="1"/>
      <c r="C595" s="1"/>
    </row>
    <row r="596" spans="1:3" ht="15.75" customHeight="1">
      <c r="A596" s="1"/>
      <c r="B596" s="1"/>
      <c r="C596" s="1"/>
    </row>
    <row r="597" spans="1:3" ht="15.75" customHeight="1">
      <c r="A597" s="1"/>
      <c r="B597" s="1"/>
      <c r="C597" s="1"/>
    </row>
    <row r="598" spans="1:3" ht="15.75" customHeight="1">
      <c r="A598" s="1"/>
      <c r="B598" s="1"/>
      <c r="C598" s="1"/>
    </row>
    <row r="599" spans="1:3" ht="15.75" customHeight="1">
      <c r="A599" s="1"/>
      <c r="B599" s="1"/>
      <c r="C599" s="1"/>
    </row>
    <row r="600" spans="1:3" ht="15.75" customHeight="1">
      <c r="A600" s="1"/>
      <c r="B600" s="1"/>
      <c r="C600" s="1"/>
    </row>
    <row r="601" spans="1:3" ht="15.75" customHeight="1">
      <c r="A601" s="1"/>
      <c r="B601" s="1"/>
      <c r="C601" s="1"/>
    </row>
    <row r="602" spans="1:3" ht="15.75" customHeight="1">
      <c r="A602" s="1"/>
      <c r="B602" s="1"/>
      <c r="C602" s="1"/>
    </row>
    <row r="603" spans="1:3" ht="15.75" customHeight="1">
      <c r="A603" s="1"/>
      <c r="B603" s="1"/>
      <c r="C603" s="1"/>
    </row>
    <row r="604" spans="1:3" ht="15.75" customHeight="1">
      <c r="A604" s="1"/>
      <c r="B604" s="1"/>
      <c r="C604" s="1"/>
    </row>
    <row r="605" spans="1:3" ht="15.75" customHeight="1">
      <c r="A605" s="1"/>
      <c r="B605" s="1"/>
      <c r="C605" s="1"/>
    </row>
    <row r="606" spans="1:3" ht="15.75" customHeight="1">
      <c r="A606" s="1"/>
      <c r="B606" s="1"/>
      <c r="C606" s="1"/>
    </row>
    <row r="607" spans="1:3" ht="15.75" customHeight="1">
      <c r="A607" s="1"/>
      <c r="B607" s="1"/>
      <c r="C607" s="1"/>
    </row>
    <row r="608" spans="1:3" ht="15.75" customHeight="1">
      <c r="A608" s="1"/>
      <c r="B608" s="1"/>
      <c r="C608" s="1"/>
    </row>
    <row r="609" spans="1:3" ht="15.75" customHeight="1">
      <c r="A609" s="1"/>
      <c r="B609" s="1"/>
      <c r="C609" s="1"/>
    </row>
    <row r="610" spans="1:3" ht="15.75" customHeight="1">
      <c r="A610" s="1"/>
      <c r="B610" s="1"/>
      <c r="C610" s="1"/>
    </row>
    <row r="611" spans="1:3" ht="15.75" customHeight="1">
      <c r="A611" s="1"/>
      <c r="B611" s="1"/>
      <c r="C611" s="1"/>
    </row>
    <row r="612" spans="1:3" ht="15.75" customHeight="1">
      <c r="A612" s="1"/>
      <c r="B612" s="1"/>
      <c r="C612" s="1"/>
    </row>
    <row r="613" spans="1:3" ht="15.75" customHeight="1">
      <c r="A613" s="1"/>
      <c r="B613" s="1"/>
      <c r="C613" s="1"/>
    </row>
    <row r="614" spans="1:3" ht="15.75" customHeight="1">
      <c r="A614" s="1"/>
      <c r="B614" s="1"/>
      <c r="C614" s="1"/>
    </row>
    <row r="615" spans="1:3" ht="15.75" customHeight="1">
      <c r="A615" s="1"/>
      <c r="B615" s="1"/>
      <c r="C615" s="1"/>
    </row>
    <row r="616" spans="1:3" ht="15.75" customHeight="1">
      <c r="A616" s="1"/>
      <c r="B616" s="1"/>
      <c r="C616" s="1"/>
    </row>
    <row r="617" spans="1:3" ht="15.75" customHeight="1">
      <c r="A617" s="1"/>
      <c r="B617" s="1"/>
      <c r="C617" s="1"/>
    </row>
    <row r="618" spans="1:3" ht="15.75" customHeight="1">
      <c r="A618" s="1"/>
      <c r="B618" s="1"/>
      <c r="C618" s="1"/>
    </row>
    <row r="619" spans="1:3" ht="15.75" customHeight="1">
      <c r="A619" s="1"/>
      <c r="B619" s="1"/>
      <c r="C619" s="1"/>
    </row>
    <row r="620" spans="1:3" ht="15.75" customHeight="1">
      <c r="A620" s="1"/>
      <c r="B620" s="1"/>
      <c r="C620" s="1"/>
    </row>
    <row r="621" spans="1:3" ht="15.75" customHeight="1">
      <c r="A621" s="1"/>
      <c r="B621" s="1"/>
      <c r="C621" s="1"/>
    </row>
    <row r="622" spans="1:3" ht="15.75" customHeight="1">
      <c r="A622" s="1"/>
      <c r="B622" s="1"/>
      <c r="C622" s="1"/>
    </row>
    <row r="623" spans="1:3" ht="15.75" customHeight="1">
      <c r="A623" s="1"/>
      <c r="B623" s="1"/>
      <c r="C623" s="1"/>
    </row>
    <row r="624" spans="1:3" ht="15.75" customHeight="1">
      <c r="A624" s="1"/>
      <c r="B624" s="1"/>
      <c r="C624" s="1"/>
    </row>
    <row r="625" spans="1:3" ht="15.75" customHeight="1">
      <c r="A625" s="1"/>
      <c r="B625" s="1"/>
      <c r="C625" s="1"/>
    </row>
    <row r="626" spans="1:3" ht="15.75" customHeight="1">
      <c r="A626" s="1"/>
      <c r="B626" s="1"/>
      <c r="C626" s="1"/>
    </row>
    <row r="627" spans="1:3" ht="15.75" customHeight="1">
      <c r="A627" s="1"/>
      <c r="B627" s="1"/>
      <c r="C627" s="1"/>
    </row>
    <row r="628" spans="1:3" ht="15.75" customHeight="1">
      <c r="A628" s="1"/>
      <c r="B628" s="1"/>
      <c r="C628" s="1"/>
    </row>
    <row r="629" spans="1:3" ht="15.75" customHeight="1">
      <c r="A629" s="1"/>
      <c r="B629" s="1"/>
      <c r="C629" s="1"/>
    </row>
    <row r="630" spans="1:3" ht="15.75" customHeight="1">
      <c r="A630" s="1"/>
      <c r="B630" s="1"/>
      <c r="C630" s="1"/>
    </row>
    <row r="631" spans="1:3" ht="15.75" customHeight="1">
      <c r="A631" s="1"/>
      <c r="B631" s="1"/>
      <c r="C631" s="1"/>
    </row>
    <row r="632" spans="1:3" ht="15.75" customHeight="1">
      <c r="A632" s="1"/>
      <c r="B632" s="1"/>
      <c r="C632" s="1"/>
    </row>
    <row r="633" spans="1:3" ht="15.75" customHeight="1">
      <c r="A633" s="1"/>
      <c r="B633" s="1"/>
      <c r="C633" s="1"/>
    </row>
    <row r="634" spans="1:3" ht="15.75" customHeight="1">
      <c r="A634" s="1"/>
      <c r="B634" s="1"/>
      <c r="C634" s="1"/>
    </row>
    <row r="635" spans="1:3" ht="15.75" customHeight="1">
      <c r="A635" s="1"/>
      <c r="B635" s="1"/>
      <c r="C635" s="1"/>
    </row>
    <row r="636" spans="1:3" ht="15.75" customHeight="1">
      <c r="A636" s="1"/>
      <c r="B636" s="1"/>
      <c r="C636" s="1"/>
    </row>
    <row r="637" spans="1:3" ht="15.75" customHeight="1">
      <c r="A637" s="1"/>
      <c r="B637" s="1"/>
      <c r="C637" s="1"/>
    </row>
    <row r="638" spans="1:3" ht="15.75" customHeight="1">
      <c r="A638" s="1"/>
      <c r="B638" s="1"/>
      <c r="C638" s="1"/>
    </row>
    <row r="639" spans="1:3" ht="15.75" customHeight="1">
      <c r="A639" s="1"/>
      <c r="B639" s="1"/>
      <c r="C639" s="1"/>
    </row>
    <row r="640" spans="1:3" ht="15.75" customHeight="1">
      <c r="A640" s="1"/>
      <c r="B640" s="1"/>
      <c r="C640" s="1"/>
    </row>
    <row r="641" spans="1:3" ht="15.75" customHeight="1">
      <c r="A641" s="1"/>
      <c r="B641" s="1"/>
      <c r="C641" s="1"/>
    </row>
    <row r="642" spans="1:3" ht="15.75" customHeight="1">
      <c r="A642" s="1"/>
      <c r="B642" s="1"/>
      <c r="C642" s="1"/>
    </row>
    <row r="643" spans="1:3" ht="15.75" customHeight="1">
      <c r="A643" s="1"/>
      <c r="B643" s="1"/>
      <c r="C643" s="1"/>
    </row>
    <row r="644" spans="1:3" ht="15.75" customHeight="1">
      <c r="A644" s="1"/>
      <c r="B644" s="1"/>
      <c r="C644" s="1"/>
    </row>
    <row r="645" spans="1:3" ht="15.75" customHeight="1">
      <c r="A645" s="1"/>
      <c r="B645" s="1"/>
      <c r="C645" s="1"/>
    </row>
    <row r="646" spans="1:3" ht="15.75" customHeight="1">
      <c r="A646" s="1"/>
      <c r="B646" s="1"/>
      <c r="C646" s="1"/>
    </row>
    <row r="647" spans="1:3" ht="15.75" customHeight="1">
      <c r="A647" s="1"/>
      <c r="B647" s="1"/>
      <c r="C647" s="1"/>
    </row>
    <row r="648" spans="1:3" ht="15.75" customHeight="1">
      <c r="A648" s="1"/>
      <c r="B648" s="1"/>
      <c r="C648" s="1"/>
    </row>
    <row r="649" spans="1:3" ht="15.75" customHeight="1">
      <c r="A649" s="1"/>
      <c r="B649" s="1"/>
      <c r="C649" s="1"/>
    </row>
    <row r="650" spans="1:3" ht="15.75" customHeight="1">
      <c r="A650" s="1"/>
      <c r="B650" s="1"/>
      <c r="C650" s="1"/>
    </row>
    <row r="651" spans="1:3" ht="15.75" customHeight="1">
      <c r="A651" s="1"/>
      <c r="B651" s="1"/>
      <c r="C651" s="1"/>
    </row>
    <row r="652" spans="1:3" ht="15.75" customHeight="1">
      <c r="A652" s="1"/>
      <c r="B652" s="1"/>
      <c r="C652" s="1"/>
    </row>
    <row r="653" spans="1:3" ht="15.75" customHeight="1">
      <c r="A653" s="1"/>
      <c r="B653" s="1"/>
      <c r="C653" s="1"/>
    </row>
    <row r="654" spans="1:3" ht="15.75" customHeight="1">
      <c r="A654" s="1"/>
      <c r="B654" s="1"/>
      <c r="C654" s="1"/>
    </row>
    <row r="655" spans="1:3" ht="15.75" customHeight="1">
      <c r="A655" s="1"/>
      <c r="B655" s="1"/>
      <c r="C655" s="1"/>
    </row>
    <row r="656" spans="1:3" ht="15.75" customHeight="1">
      <c r="A656" s="1"/>
      <c r="B656" s="1"/>
      <c r="C656" s="1"/>
    </row>
    <row r="657" spans="1:3" ht="15.75" customHeight="1">
      <c r="A657" s="1"/>
      <c r="B657" s="1"/>
      <c r="C657" s="1"/>
    </row>
    <row r="658" spans="1:3" ht="15.75" customHeight="1">
      <c r="A658" s="1"/>
      <c r="B658" s="1"/>
      <c r="C658" s="1"/>
    </row>
    <row r="659" spans="1:3" ht="15.75" customHeight="1">
      <c r="A659" s="1"/>
      <c r="B659" s="1"/>
      <c r="C659" s="1"/>
    </row>
    <row r="660" spans="1:3" ht="15.75" customHeight="1">
      <c r="A660" s="1"/>
      <c r="B660" s="1"/>
      <c r="C660" s="1"/>
    </row>
    <row r="661" spans="1:3" ht="15.75" customHeight="1">
      <c r="A661" s="1"/>
      <c r="B661" s="1"/>
      <c r="C661" s="1"/>
    </row>
    <row r="662" spans="1:3" ht="15.75" customHeight="1">
      <c r="A662" s="1"/>
      <c r="B662" s="1"/>
      <c r="C662" s="1"/>
    </row>
    <row r="663" spans="1:3" ht="15.75" customHeight="1">
      <c r="A663" s="1"/>
      <c r="B663" s="1"/>
      <c r="C663" s="1"/>
    </row>
    <row r="664" spans="1:3" ht="15.75" customHeight="1">
      <c r="A664" s="1"/>
      <c r="B664" s="1"/>
      <c r="C664" s="1"/>
    </row>
    <row r="665" spans="1:3" ht="15.75" customHeight="1">
      <c r="A665" s="1"/>
      <c r="B665" s="1"/>
      <c r="C665" s="1"/>
    </row>
    <row r="666" spans="1:3" ht="15.75" customHeight="1">
      <c r="A666" s="1"/>
      <c r="B666" s="1"/>
      <c r="C666" s="1"/>
    </row>
    <row r="667" spans="1:3" ht="15.75" customHeight="1">
      <c r="A667" s="1"/>
      <c r="B667" s="1"/>
      <c r="C667" s="1"/>
    </row>
    <row r="668" spans="1:3" ht="15.75" customHeight="1">
      <c r="A668" s="1"/>
      <c r="B668" s="1"/>
      <c r="C668" s="1"/>
    </row>
    <row r="669" spans="1:3" ht="15.75" customHeight="1">
      <c r="A669" s="1"/>
      <c r="B669" s="1"/>
      <c r="C669" s="1"/>
    </row>
    <row r="670" spans="1:3" ht="15.75" customHeight="1">
      <c r="A670" s="1"/>
      <c r="B670" s="1"/>
      <c r="C670" s="1"/>
    </row>
    <row r="671" spans="1:3" ht="15.75" customHeight="1">
      <c r="A671" s="1"/>
      <c r="B671" s="1"/>
      <c r="C671" s="1"/>
    </row>
    <row r="672" spans="1:3" ht="15.75" customHeight="1">
      <c r="A672" s="1"/>
      <c r="B672" s="1"/>
      <c r="C672" s="1"/>
    </row>
    <row r="673" spans="1:3" ht="15.75" customHeight="1">
      <c r="A673" s="1"/>
      <c r="B673" s="1"/>
      <c r="C673" s="1"/>
    </row>
    <row r="674" spans="1:3" ht="15.75" customHeight="1">
      <c r="A674" s="1"/>
      <c r="B674" s="1"/>
      <c r="C674" s="1"/>
    </row>
    <row r="675" spans="1:3" ht="15.75" customHeight="1">
      <c r="A675" s="1"/>
      <c r="B675" s="1"/>
      <c r="C675" s="1"/>
    </row>
    <row r="676" spans="1:3" ht="15.75" customHeight="1">
      <c r="A676" s="1"/>
      <c r="B676" s="1"/>
      <c r="C676" s="1"/>
    </row>
    <row r="677" spans="1:3" ht="15.75" customHeight="1">
      <c r="A677" s="1"/>
      <c r="B677" s="1"/>
      <c r="C677" s="1"/>
    </row>
    <row r="678" spans="1:3" ht="15.75" customHeight="1">
      <c r="A678" s="1"/>
      <c r="B678" s="1"/>
      <c r="C678" s="1"/>
    </row>
    <row r="679" spans="1:3" ht="15.75" customHeight="1">
      <c r="A679" s="1"/>
      <c r="B679" s="1"/>
      <c r="C679" s="1"/>
    </row>
    <row r="680" spans="1:3" ht="15.75" customHeight="1">
      <c r="A680" s="1"/>
      <c r="B680" s="1"/>
      <c r="C680" s="1"/>
    </row>
    <row r="681" spans="1:3" ht="15.75" customHeight="1">
      <c r="A681" s="1"/>
      <c r="B681" s="1"/>
      <c r="C681" s="1"/>
    </row>
    <row r="682" spans="1:3" ht="15.75" customHeight="1">
      <c r="A682" s="1"/>
      <c r="B682" s="1"/>
      <c r="C682" s="1"/>
    </row>
    <row r="683" spans="1:3" ht="15.75" customHeight="1">
      <c r="A683" s="1"/>
      <c r="B683" s="1"/>
      <c r="C683" s="1"/>
    </row>
    <row r="684" spans="1:3" ht="15.75" customHeight="1">
      <c r="A684" s="1"/>
      <c r="B684" s="1"/>
      <c r="C684" s="1"/>
    </row>
    <row r="685" spans="1:3" ht="15.75" customHeight="1">
      <c r="A685" s="1"/>
      <c r="B685" s="1"/>
      <c r="C685" s="1"/>
    </row>
    <row r="686" spans="1:3" ht="15.75" customHeight="1">
      <c r="A686" s="1"/>
      <c r="B686" s="1"/>
      <c r="C686" s="1"/>
    </row>
    <row r="687" spans="1:3" ht="15.75" customHeight="1">
      <c r="A687" s="1"/>
      <c r="B687" s="1"/>
      <c r="C687" s="1"/>
    </row>
    <row r="688" spans="1:3" ht="15.75" customHeight="1">
      <c r="A688" s="1"/>
      <c r="B688" s="1"/>
      <c r="C688" s="1"/>
    </row>
    <row r="689" spans="1:3" ht="15.75" customHeight="1">
      <c r="A689" s="1"/>
      <c r="B689" s="1"/>
      <c r="C689" s="1"/>
    </row>
    <row r="690" spans="1:3" ht="15.75" customHeight="1">
      <c r="A690" s="1"/>
      <c r="B690" s="1"/>
      <c r="C690" s="1"/>
    </row>
    <row r="691" spans="1:3" ht="15.75" customHeight="1">
      <c r="A691" s="1"/>
      <c r="B691" s="1"/>
      <c r="C691" s="1"/>
    </row>
    <row r="692" spans="1:3" ht="15.75" customHeight="1">
      <c r="A692" s="1"/>
      <c r="B692" s="1"/>
      <c r="C692" s="1"/>
    </row>
    <row r="693" spans="1:3" ht="15.75" customHeight="1">
      <c r="A693" s="1"/>
      <c r="B693" s="1"/>
      <c r="C693" s="1"/>
    </row>
    <row r="694" spans="1:3" ht="15.75" customHeight="1">
      <c r="A694" s="1"/>
      <c r="B694" s="1"/>
      <c r="C694" s="1"/>
    </row>
    <row r="695" spans="1:3" ht="15.75" customHeight="1">
      <c r="A695" s="1"/>
      <c r="B695" s="1"/>
      <c r="C695" s="1"/>
    </row>
    <row r="696" spans="1:3" ht="15.75" customHeight="1">
      <c r="A696" s="1"/>
      <c r="B696" s="1"/>
      <c r="C696" s="1"/>
    </row>
    <row r="697" spans="1:3" ht="15.75" customHeight="1">
      <c r="A697" s="1"/>
      <c r="B697" s="1"/>
      <c r="C697" s="1"/>
    </row>
    <row r="698" spans="1:3" ht="15.75" customHeight="1">
      <c r="A698" s="1"/>
      <c r="B698" s="1"/>
      <c r="C698" s="1"/>
    </row>
    <row r="699" spans="1:3" ht="15.75" customHeight="1">
      <c r="A699" s="1"/>
      <c r="B699" s="1"/>
      <c r="C699" s="1"/>
    </row>
    <row r="700" spans="1:3" ht="15.75" customHeight="1">
      <c r="A700" s="1"/>
      <c r="B700" s="1"/>
      <c r="C700" s="1"/>
    </row>
    <row r="701" spans="1:3" ht="15.75" customHeight="1">
      <c r="A701" s="1"/>
      <c r="B701" s="1"/>
      <c r="C701" s="1"/>
    </row>
    <row r="702" spans="1:3" ht="15.75" customHeight="1">
      <c r="A702" s="1"/>
      <c r="B702" s="1"/>
      <c r="C702" s="1"/>
    </row>
    <row r="703" spans="1:3" ht="15.75" customHeight="1">
      <c r="A703" s="1"/>
      <c r="B703" s="1"/>
      <c r="C703" s="1"/>
    </row>
    <row r="704" spans="1:3" ht="15.75" customHeight="1">
      <c r="A704" s="1"/>
      <c r="B704" s="1"/>
      <c r="C704" s="1"/>
    </row>
    <row r="705" spans="1:3" ht="15.75" customHeight="1">
      <c r="A705" s="1"/>
      <c r="B705" s="1"/>
      <c r="C705" s="1"/>
    </row>
    <row r="706" spans="1:3" ht="15.75" customHeight="1">
      <c r="A706" s="1"/>
      <c r="B706" s="1"/>
      <c r="C706" s="1"/>
    </row>
    <row r="707" spans="1:3" ht="15.75" customHeight="1">
      <c r="A707" s="1"/>
      <c r="B707" s="1"/>
      <c r="C707" s="1"/>
    </row>
    <row r="708" spans="1:3" ht="15.75" customHeight="1">
      <c r="A708" s="1"/>
      <c r="B708" s="1"/>
      <c r="C708" s="1"/>
    </row>
    <row r="709" spans="1:3" ht="15.75" customHeight="1">
      <c r="A709" s="1"/>
      <c r="B709" s="1"/>
      <c r="C709" s="1"/>
    </row>
    <row r="710" spans="1:3" ht="15.75" customHeight="1">
      <c r="A710" s="1"/>
      <c r="B710" s="1"/>
      <c r="C710" s="1"/>
    </row>
    <row r="711" spans="1:3" ht="15.75" customHeight="1">
      <c r="A711" s="1"/>
      <c r="B711" s="1"/>
      <c r="C711" s="1"/>
    </row>
    <row r="712" spans="1:3" ht="15.75" customHeight="1">
      <c r="A712" s="1"/>
      <c r="B712" s="1"/>
      <c r="C712" s="1"/>
    </row>
    <row r="713" spans="1:3" ht="15.75" customHeight="1">
      <c r="A713" s="1"/>
      <c r="B713" s="1"/>
      <c r="C713" s="1"/>
    </row>
    <row r="714" spans="1:3" ht="15.75" customHeight="1">
      <c r="A714" s="1"/>
      <c r="B714" s="1"/>
      <c r="C714" s="1"/>
    </row>
    <row r="715" spans="1:3" ht="15.75" customHeight="1">
      <c r="A715" s="1"/>
      <c r="B715" s="1"/>
      <c r="C715" s="1"/>
    </row>
    <row r="716" spans="1:3" ht="15.75" customHeight="1">
      <c r="A716" s="1"/>
      <c r="B716" s="1"/>
      <c r="C716" s="1"/>
    </row>
    <row r="717" spans="1:3" ht="15.75" customHeight="1">
      <c r="A717" s="1"/>
      <c r="B717" s="1"/>
      <c r="C717" s="1"/>
    </row>
    <row r="718" spans="1:3" ht="15.75" customHeight="1">
      <c r="A718" s="1"/>
      <c r="B718" s="1"/>
      <c r="C718" s="1"/>
    </row>
    <row r="719" spans="1:3" ht="15.75" customHeight="1">
      <c r="A719" s="1"/>
      <c r="B719" s="1"/>
      <c r="C719" s="1"/>
    </row>
    <row r="720" spans="1:3" ht="15.75" customHeight="1">
      <c r="A720" s="1"/>
      <c r="B720" s="1"/>
      <c r="C720" s="1"/>
    </row>
    <row r="721" spans="1:3" ht="15.75" customHeight="1">
      <c r="A721" s="1"/>
      <c r="B721" s="1"/>
      <c r="C721" s="1"/>
    </row>
    <row r="722" spans="1:3" ht="15.75" customHeight="1">
      <c r="A722" s="1"/>
      <c r="B722" s="1"/>
      <c r="C722" s="1"/>
    </row>
    <row r="723" spans="1:3" ht="15.75" customHeight="1">
      <c r="A723" s="1"/>
      <c r="B723" s="1"/>
      <c r="C723" s="1"/>
    </row>
    <row r="724" spans="1:3" ht="15.75" customHeight="1">
      <c r="A724" s="1"/>
      <c r="B724" s="1"/>
      <c r="C724" s="1"/>
    </row>
    <row r="725" spans="1:3" ht="15.75" customHeight="1">
      <c r="A725" s="1"/>
      <c r="B725" s="1"/>
      <c r="C725" s="1"/>
    </row>
    <row r="726" spans="1:3" ht="15.75" customHeight="1">
      <c r="A726" s="1"/>
      <c r="B726" s="1"/>
      <c r="C726" s="1"/>
    </row>
    <row r="727" spans="1:3" ht="15.75" customHeight="1">
      <c r="A727" s="1"/>
      <c r="B727" s="1"/>
      <c r="C727" s="1"/>
    </row>
    <row r="728" spans="1:3" ht="15.75" customHeight="1">
      <c r="A728" s="1"/>
      <c r="B728" s="1"/>
      <c r="C728" s="1"/>
    </row>
    <row r="729" spans="1:3" ht="15.75" customHeight="1">
      <c r="A729" s="1"/>
      <c r="B729" s="1"/>
      <c r="C729" s="1"/>
    </row>
    <row r="730" spans="1:3" ht="15.75" customHeight="1">
      <c r="A730" s="1"/>
      <c r="B730" s="1"/>
      <c r="C730" s="1"/>
    </row>
    <row r="731" spans="1:3" ht="15.75" customHeight="1">
      <c r="A731" s="1"/>
      <c r="B731" s="1"/>
      <c r="C731" s="1"/>
    </row>
    <row r="732" spans="1:3" ht="15.75" customHeight="1">
      <c r="A732" s="1"/>
      <c r="B732" s="1"/>
      <c r="C732" s="1"/>
    </row>
    <row r="733" spans="1:3" ht="15.75" customHeight="1">
      <c r="A733" s="1"/>
      <c r="B733" s="1"/>
      <c r="C733" s="1"/>
    </row>
    <row r="734" spans="1:3" ht="15.75" customHeight="1">
      <c r="A734" s="1"/>
      <c r="B734" s="1"/>
      <c r="C734" s="1"/>
    </row>
    <row r="735" spans="1:3" ht="15.75" customHeight="1">
      <c r="A735" s="1"/>
      <c r="B735" s="1"/>
      <c r="C735" s="1"/>
    </row>
    <row r="736" spans="1:3" ht="15.75" customHeight="1">
      <c r="A736" s="1"/>
      <c r="B736" s="1"/>
      <c r="C736" s="1"/>
    </row>
    <row r="737" spans="1:3" ht="15.75" customHeight="1">
      <c r="A737" s="1"/>
      <c r="B737" s="1"/>
      <c r="C737" s="1"/>
    </row>
    <row r="738" spans="1:3" ht="15.75" customHeight="1">
      <c r="A738" s="1"/>
      <c r="B738" s="1"/>
      <c r="C738" s="1"/>
    </row>
    <row r="739" spans="1:3" ht="15.75" customHeight="1">
      <c r="A739" s="1"/>
      <c r="B739" s="1"/>
      <c r="C739" s="1"/>
    </row>
    <row r="740" spans="1:3" ht="15.75" customHeight="1">
      <c r="A740" s="1"/>
      <c r="B740" s="1"/>
      <c r="C740" s="1"/>
    </row>
    <row r="741" spans="1:3" ht="15.75" customHeight="1">
      <c r="A741" s="1"/>
      <c r="B741" s="1"/>
      <c r="C741" s="1"/>
    </row>
    <row r="742" spans="1:3" ht="15.75" customHeight="1">
      <c r="A742" s="1"/>
      <c r="B742" s="1"/>
      <c r="C742" s="1"/>
    </row>
    <row r="743" spans="1:3" ht="15.75" customHeight="1">
      <c r="A743" s="1"/>
      <c r="B743" s="1"/>
      <c r="C743" s="1"/>
    </row>
    <row r="744" spans="1:3" ht="15.75" customHeight="1">
      <c r="A744" s="1"/>
      <c r="B744" s="1"/>
      <c r="C744" s="1"/>
    </row>
    <row r="745" spans="1:3" ht="15.75" customHeight="1">
      <c r="A745" s="1"/>
      <c r="B745" s="1"/>
      <c r="C745" s="1"/>
    </row>
    <row r="746" spans="1:3" ht="15.75" customHeight="1">
      <c r="A746" s="1"/>
      <c r="B746" s="1"/>
      <c r="C746" s="1"/>
    </row>
    <row r="747" spans="1:3" ht="15.75" customHeight="1">
      <c r="A747" s="1"/>
      <c r="B747" s="1"/>
      <c r="C747" s="1"/>
    </row>
    <row r="748" spans="1:3" ht="15.75" customHeight="1">
      <c r="A748" s="1"/>
      <c r="B748" s="1"/>
      <c r="C748" s="1"/>
    </row>
    <row r="749" spans="1:3" ht="15.75" customHeight="1">
      <c r="A749" s="1"/>
      <c r="B749" s="1"/>
      <c r="C749" s="1"/>
    </row>
    <row r="750" spans="1:3" ht="15.75" customHeight="1">
      <c r="A750" s="1"/>
      <c r="B750" s="1"/>
      <c r="C750" s="1"/>
    </row>
    <row r="751" spans="1:3" ht="15.75" customHeight="1">
      <c r="A751" s="1"/>
      <c r="B751" s="1"/>
      <c r="C751" s="1"/>
    </row>
    <row r="752" spans="1:3" ht="15.75" customHeight="1">
      <c r="A752" s="1"/>
      <c r="B752" s="1"/>
      <c r="C752" s="1"/>
    </row>
    <row r="753" spans="1:3" ht="15.75" customHeight="1">
      <c r="A753" s="1"/>
      <c r="B753" s="1"/>
      <c r="C753" s="1"/>
    </row>
    <row r="754" spans="1:3" ht="15.75" customHeight="1">
      <c r="A754" s="1"/>
      <c r="B754" s="1"/>
      <c r="C754" s="1"/>
    </row>
    <row r="755" spans="1:3" ht="15.75" customHeight="1">
      <c r="A755" s="1"/>
      <c r="B755" s="1"/>
      <c r="C755" s="1"/>
    </row>
    <row r="756" spans="1:3" ht="15.75" customHeight="1">
      <c r="A756" s="1"/>
      <c r="B756" s="1"/>
      <c r="C756" s="1"/>
    </row>
    <row r="757" spans="1:3" ht="15.75" customHeight="1">
      <c r="A757" s="1"/>
      <c r="B757" s="1"/>
      <c r="C757" s="1"/>
    </row>
    <row r="758" spans="1:3" ht="15.75" customHeight="1">
      <c r="A758" s="1"/>
      <c r="B758" s="1"/>
      <c r="C758" s="1"/>
    </row>
    <row r="759" spans="1:3" ht="15.75" customHeight="1">
      <c r="A759" s="1"/>
      <c r="B759" s="1"/>
      <c r="C759" s="1"/>
    </row>
    <row r="760" spans="1:3" ht="15.75" customHeight="1">
      <c r="A760" s="1"/>
      <c r="B760" s="1"/>
      <c r="C760" s="1"/>
    </row>
    <row r="761" spans="1:3" ht="15.75" customHeight="1">
      <c r="A761" s="1"/>
      <c r="B761" s="1"/>
      <c r="C761" s="1"/>
    </row>
    <row r="762" spans="1:3" ht="15.75" customHeight="1">
      <c r="A762" s="1"/>
      <c r="B762" s="1"/>
      <c r="C762" s="1"/>
    </row>
    <row r="763" spans="1:3" ht="15.75" customHeight="1">
      <c r="A763" s="1"/>
      <c r="B763" s="1"/>
      <c r="C763" s="1"/>
    </row>
    <row r="764" spans="1:3" ht="15.75" customHeight="1">
      <c r="A764" s="1"/>
      <c r="B764" s="1"/>
      <c r="C764" s="1"/>
    </row>
    <row r="765" spans="1:3" ht="15.75" customHeight="1">
      <c r="A765" s="1"/>
      <c r="B765" s="1"/>
      <c r="C765" s="1"/>
    </row>
    <row r="766" spans="1:3" ht="15.75" customHeight="1">
      <c r="A766" s="1"/>
      <c r="B766" s="1"/>
      <c r="C766" s="1"/>
    </row>
    <row r="767" spans="1:3" ht="15.75" customHeight="1">
      <c r="A767" s="1"/>
      <c r="B767" s="1"/>
      <c r="C767" s="1"/>
    </row>
    <row r="768" spans="1:3" ht="15.75" customHeight="1">
      <c r="A768" s="1"/>
      <c r="B768" s="1"/>
      <c r="C768" s="1"/>
    </row>
    <row r="769" spans="1:3" ht="15.75" customHeight="1">
      <c r="A769" s="1"/>
      <c r="B769" s="1"/>
      <c r="C769" s="1"/>
    </row>
    <row r="770" spans="1:3" ht="15.75" customHeight="1">
      <c r="A770" s="1"/>
      <c r="B770" s="1"/>
      <c r="C770" s="1"/>
    </row>
    <row r="771" spans="1:3" ht="15.75" customHeight="1">
      <c r="A771" s="1"/>
      <c r="B771" s="1"/>
      <c r="C771" s="1"/>
    </row>
    <row r="772" spans="1:3" ht="15.75" customHeight="1">
      <c r="A772" s="1"/>
      <c r="B772" s="1"/>
      <c r="C772" s="1"/>
    </row>
    <row r="773" spans="1:3" ht="15.75" customHeight="1">
      <c r="A773" s="1"/>
      <c r="B773" s="1"/>
      <c r="C773" s="1"/>
    </row>
    <row r="774" spans="1:3" ht="15.75" customHeight="1">
      <c r="A774" s="1"/>
      <c r="B774" s="1"/>
      <c r="C774" s="1"/>
    </row>
    <row r="775" spans="1:3" ht="15.75" customHeight="1">
      <c r="A775" s="1"/>
      <c r="B775" s="1"/>
      <c r="C775" s="1"/>
    </row>
    <row r="776" spans="1:3" ht="15.75" customHeight="1">
      <c r="A776" s="1"/>
      <c r="B776" s="1"/>
      <c r="C776" s="1"/>
    </row>
    <row r="777" spans="1:3" ht="15.75" customHeight="1">
      <c r="A777" s="1"/>
      <c r="B777" s="1"/>
      <c r="C777" s="1"/>
    </row>
    <row r="778" spans="1:3" ht="15.75" customHeight="1">
      <c r="A778" s="1"/>
      <c r="B778" s="1"/>
      <c r="C778" s="1"/>
    </row>
    <row r="779" spans="1:3" ht="15.75" customHeight="1">
      <c r="A779" s="1"/>
      <c r="B779" s="1"/>
      <c r="C779" s="1"/>
    </row>
    <row r="780" spans="1:3" ht="15.75" customHeight="1">
      <c r="A780" s="1"/>
      <c r="B780" s="1"/>
      <c r="C780" s="1"/>
    </row>
    <row r="781" spans="1:3" ht="15.75" customHeight="1">
      <c r="A781" s="1"/>
      <c r="B781" s="1"/>
      <c r="C781" s="1"/>
    </row>
    <row r="782" spans="1:3" ht="15.75" customHeight="1">
      <c r="A782" s="1"/>
      <c r="B782" s="1"/>
      <c r="C782" s="1"/>
    </row>
    <row r="783" spans="1:3" ht="15.75" customHeight="1">
      <c r="A783" s="1"/>
      <c r="B783" s="1"/>
      <c r="C783" s="1"/>
    </row>
    <row r="784" spans="1:3" ht="15.75" customHeight="1">
      <c r="A784" s="1"/>
      <c r="B784" s="1"/>
      <c r="C784" s="1"/>
    </row>
    <row r="785" spans="1:3" ht="15.75" customHeight="1">
      <c r="A785" s="1"/>
      <c r="B785" s="1"/>
      <c r="C785" s="1"/>
    </row>
    <row r="786" spans="1:3" ht="15.75" customHeight="1">
      <c r="A786" s="1"/>
      <c r="B786" s="1"/>
      <c r="C786" s="1"/>
    </row>
    <row r="787" spans="1:3" ht="15.75" customHeight="1">
      <c r="A787" s="1"/>
      <c r="B787" s="1"/>
      <c r="C787" s="1"/>
    </row>
    <row r="788" spans="1:3" ht="15.75" customHeight="1">
      <c r="A788" s="1"/>
      <c r="B788" s="1"/>
      <c r="C788" s="1"/>
    </row>
    <row r="789" spans="1:3" ht="15.75" customHeight="1">
      <c r="A789" s="1"/>
      <c r="B789" s="1"/>
      <c r="C789" s="1"/>
    </row>
    <row r="790" spans="1:3" ht="15.75" customHeight="1">
      <c r="A790" s="1"/>
      <c r="B790" s="1"/>
      <c r="C790" s="1"/>
    </row>
    <row r="791" spans="1:3" ht="15.75" customHeight="1">
      <c r="A791" s="1"/>
      <c r="B791" s="1"/>
      <c r="C791" s="1"/>
    </row>
    <row r="792" spans="1:3" ht="15.75" customHeight="1">
      <c r="A792" s="1"/>
      <c r="B792" s="1"/>
      <c r="C792" s="1"/>
    </row>
    <row r="793" spans="1:3" ht="15.75" customHeight="1">
      <c r="A793" s="1"/>
      <c r="B793" s="1"/>
      <c r="C793" s="1"/>
    </row>
    <row r="794" spans="1:3" ht="15.75" customHeight="1">
      <c r="A794" s="1"/>
      <c r="B794" s="1"/>
      <c r="C794" s="1"/>
    </row>
    <row r="795" spans="1:3" ht="15.75" customHeight="1">
      <c r="A795" s="1"/>
      <c r="B795" s="1"/>
      <c r="C795" s="1"/>
    </row>
    <row r="796" spans="1:3" ht="15.75" customHeight="1">
      <c r="A796" s="1"/>
      <c r="B796" s="1"/>
      <c r="C796" s="1"/>
    </row>
    <row r="797" spans="1:3" ht="15.75" customHeight="1">
      <c r="A797" s="1"/>
      <c r="B797" s="1"/>
      <c r="C797" s="1"/>
    </row>
    <row r="798" spans="1:3" ht="15.75" customHeight="1">
      <c r="A798" s="1"/>
      <c r="B798" s="1"/>
      <c r="C798" s="1"/>
    </row>
    <row r="799" spans="1:3" ht="15.75" customHeight="1">
      <c r="A799" s="1"/>
      <c r="B799" s="1"/>
      <c r="C799" s="1"/>
    </row>
    <row r="800" spans="1:3" ht="15.75" customHeight="1">
      <c r="A800" s="1"/>
      <c r="B800" s="1"/>
      <c r="C800" s="1"/>
    </row>
    <row r="801" spans="1:3" ht="15.75" customHeight="1">
      <c r="A801" s="1"/>
      <c r="B801" s="1"/>
      <c r="C801" s="1"/>
    </row>
    <row r="802" spans="1:3" ht="15.75" customHeight="1">
      <c r="A802" s="1"/>
      <c r="B802" s="1"/>
      <c r="C802" s="1"/>
    </row>
    <row r="803" spans="1:3" ht="15.75" customHeight="1">
      <c r="A803" s="1"/>
      <c r="B803" s="1"/>
      <c r="C803" s="1"/>
    </row>
    <row r="804" spans="1:3" ht="15.75" customHeight="1">
      <c r="A804" s="1"/>
      <c r="B804" s="1"/>
      <c r="C804" s="1"/>
    </row>
    <row r="805" spans="1:3" ht="15.75" customHeight="1">
      <c r="A805" s="1"/>
      <c r="B805" s="1"/>
      <c r="C805" s="1"/>
    </row>
    <row r="806" spans="1:3" ht="15.75" customHeight="1">
      <c r="A806" s="1"/>
      <c r="B806" s="1"/>
      <c r="C806" s="1"/>
    </row>
    <row r="807" spans="1:3" ht="15.75" customHeight="1">
      <c r="A807" s="1"/>
      <c r="B807" s="1"/>
      <c r="C807" s="1"/>
    </row>
    <row r="808" spans="1:3" ht="15.75" customHeight="1">
      <c r="A808" s="1"/>
      <c r="B808" s="1"/>
      <c r="C808" s="1"/>
    </row>
    <row r="809" spans="1:3" ht="15.75" customHeight="1">
      <c r="A809" s="1"/>
      <c r="B809" s="1"/>
      <c r="C809" s="1"/>
    </row>
    <row r="810" spans="1:3" ht="15.75" customHeight="1">
      <c r="A810" s="1"/>
      <c r="B810" s="1"/>
      <c r="C810" s="1"/>
    </row>
    <row r="811" spans="1:3" ht="15.75" customHeight="1">
      <c r="A811" s="1"/>
      <c r="B811" s="1"/>
      <c r="C811" s="1"/>
    </row>
    <row r="812" spans="1:3" ht="15.75" customHeight="1">
      <c r="A812" s="1"/>
      <c r="B812" s="1"/>
      <c r="C812" s="1"/>
    </row>
    <row r="813" spans="1:3" ht="15.75" customHeight="1">
      <c r="A813" s="1"/>
      <c r="B813" s="1"/>
      <c r="C813" s="1"/>
    </row>
    <row r="814" spans="1:3" ht="15.75" customHeight="1">
      <c r="A814" s="1"/>
      <c r="B814" s="1"/>
      <c r="C814" s="1"/>
    </row>
    <row r="815" spans="1:3" ht="15.75" customHeight="1">
      <c r="A815" s="1"/>
      <c r="B815" s="1"/>
      <c r="C815" s="1"/>
    </row>
    <row r="816" spans="1:3" ht="15.75" customHeight="1">
      <c r="A816" s="1"/>
      <c r="B816" s="1"/>
      <c r="C816" s="1"/>
    </row>
    <row r="817" spans="1:3" ht="15.75" customHeight="1">
      <c r="A817" s="1"/>
      <c r="B817" s="1"/>
      <c r="C817" s="1"/>
    </row>
    <row r="818" spans="1:3" ht="15.75" customHeight="1">
      <c r="A818" s="1"/>
      <c r="B818" s="1"/>
      <c r="C818" s="1"/>
    </row>
    <row r="819" spans="1:3" ht="15.75" customHeight="1">
      <c r="A819" s="1"/>
      <c r="B819" s="1"/>
      <c r="C819" s="1"/>
    </row>
    <row r="820" spans="1:3" ht="15.75" customHeight="1">
      <c r="A820" s="1"/>
      <c r="B820" s="1"/>
      <c r="C820" s="1"/>
    </row>
    <row r="821" spans="1:3" ht="15.75" customHeight="1">
      <c r="A821" s="1"/>
      <c r="B821" s="1"/>
      <c r="C821" s="1"/>
    </row>
    <row r="822" spans="1:3" ht="15.75" customHeight="1">
      <c r="A822" s="1"/>
      <c r="B822" s="1"/>
      <c r="C822" s="1"/>
    </row>
    <row r="823" spans="1:3" ht="15.75" customHeight="1">
      <c r="A823" s="1"/>
      <c r="B823" s="1"/>
      <c r="C823" s="1"/>
    </row>
    <row r="824" spans="1:3" ht="15.75" customHeight="1">
      <c r="A824" s="1"/>
      <c r="B824" s="1"/>
      <c r="C824" s="1"/>
    </row>
    <row r="825" spans="1:3" ht="15.75" customHeight="1">
      <c r="A825" s="1"/>
      <c r="B825" s="1"/>
      <c r="C825" s="1"/>
    </row>
    <row r="826" spans="1:3" ht="15.75" customHeight="1">
      <c r="A826" s="1"/>
      <c r="B826" s="1"/>
      <c r="C826" s="1"/>
    </row>
    <row r="827" spans="1:3" ht="15.75" customHeight="1">
      <c r="A827" s="1"/>
      <c r="B827" s="1"/>
      <c r="C827" s="1"/>
    </row>
    <row r="828" spans="1:3" ht="15.75" customHeight="1">
      <c r="A828" s="1"/>
      <c r="B828" s="1"/>
      <c r="C828" s="1"/>
    </row>
    <row r="829" spans="1:3" ht="15.75" customHeight="1">
      <c r="A829" s="1"/>
      <c r="B829" s="1"/>
      <c r="C829" s="1"/>
    </row>
    <row r="830" spans="1:3" ht="15.75" customHeight="1">
      <c r="A830" s="1"/>
      <c r="B830" s="1"/>
      <c r="C830" s="1"/>
    </row>
    <row r="831" spans="1:3" ht="15.75" customHeight="1">
      <c r="A831" s="1"/>
      <c r="B831" s="1"/>
      <c r="C831" s="1"/>
    </row>
    <row r="832" spans="1:3" ht="15.75" customHeight="1">
      <c r="A832" s="1"/>
      <c r="B832" s="1"/>
      <c r="C832" s="1"/>
    </row>
    <row r="833" spans="1:3" ht="15.75" customHeight="1">
      <c r="A833" s="1"/>
      <c r="B833" s="1"/>
      <c r="C833" s="1"/>
    </row>
    <row r="834" spans="1:3" ht="15.75" customHeight="1">
      <c r="A834" s="1"/>
      <c r="B834" s="1"/>
      <c r="C834" s="1"/>
    </row>
    <row r="835" spans="1:3" ht="15.75" customHeight="1">
      <c r="A835" s="1"/>
      <c r="B835" s="1"/>
      <c r="C835" s="1"/>
    </row>
    <row r="836" spans="1:3" ht="15.75" customHeight="1">
      <c r="A836" s="1"/>
      <c r="B836" s="1"/>
      <c r="C836" s="1"/>
    </row>
    <row r="837" spans="1:3" ht="15.75" customHeight="1">
      <c r="A837" s="1"/>
      <c r="B837" s="1"/>
      <c r="C837" s="1"/>
    </row>
    <row r="838" spans="1:3" ht="15.75" customHeight="1">
      <c r="A838" s="1"/>
      <c r="B838" s="1"/>
      <c r="C838" s="1"/>
    </row>
    <row r="839" spans="1:3" ht="15.75" customHeight="1">
      <c r="A839" s="1"/>
      <c r="B839" s="1"/>
      <c r="C839" s="1"/>
    </row>
    <row r="840" spans="1:3" ht="15.75" customHeight="1">
      <c r="A840" s="1"/>
      <c r="B840" s="1"/>
      <c r="C840" s="1"/>
    </row>
    <row r="841" spans="1:3" ht="15.75" customHeight="1">
      <c r="A841" s="1"/>
      <c r="B841" s="1"/>
      <c r="C841" s="1"/>
    </row>
    <row r="842" spans="1:3" ht="15.75" customHeight="1">
      <c r="A842" s="1"/>
      <c r="B842" s="1"/>
      <c r="C842" s="1"/>
    </row>
    <row r="843" spans="1:3" ht="15.75" customHeight="1">
      <c r="A843" s="1"/>
      <c r="B843" s="1"/>
      <c r="C843" s="1"/>
    </row>
    <row r="844" spans="1:3" ht="15.75" customHeight="1">
      <c r="A844" s="1"/>
      <c r="B844" s="1"/>
      <c r="C844" s="1"/>
    </row>
    <row r="845" spans="1:3" ht="15.75" customHeight="1">
      <c r="A845" s="1"/>
      <c r="B845" s="1"/>
      <c r="C845" s="1"/>
    </row>
    <row r="846" spans="1:3" ht="15.75" customHeight="1">
      <c r="A846" s="1"/>
      <c r="B846" s="1"/>
      <c r="C846" s="1"/>
    </row>
    <row r="847" spans="1:3" ht="15.75" customHeight="1">
      <c r="A847" s="1"/>
      <c r="B847" s="1"/>
      <c r="C847" s="1"/>
    </row>
    <row r="848" spans="1:3" ht="15.75" customHeight="1">
      <c r="A848" s="1"/>
      <c r="B848" s="1"/>
      <c r="C848" s="1"/>
    </row>
    <row r="849" spans="1:3" ht="15.75" customHeight="1">
      <c r="A849" s="1"/>
      <c r="B849" s="1"/>
      <c r="C849" s="1"/>
    </row>
    <row r="850" spans="1:3" ht="15.75" customHeight="1">
      <c r="A850" s="1"/>
      <c r="B850" s="1"/>
      <c r="C850" s="1"/>
    </row>
    <row r="851" spans="1:3" ht="15.75" customHeight="1">
      <c r="A851" s="1"/>
      <c r="B851" s="1"/>
      <c r="C851" s="1"/>
    </row>
    <row r="852" spans="1:3" ht="15.75" customHeight="1">
      <c r="A852" s="1"/>
      <c r="B852" s="1"/>
      <c r="C852" s="1"/>
    </row>
    <row r="853" spans="1:3" ht="15.75" customHeight="1">
      <c r="A853" s="1"/>
      <c r="B853" s="1"/>
      <c r="C853" s="1"/>
    </row>
    <row r="854" spans="1:3" ht="15.75" customHeight="1">
      <c r="A854" s="1"/>
      <c r="B854" s="1"/>
      <c r="C854" s="1"/>
    </row>
    <row r="855" spans="1:3" ht="15.75" customHeight="1">
      <c r="A855" s="1"/>
      <c r="B855" s="1"/>
      <c r="C855" s="1"/>
    </row>
    <row r="856" spans="1:3" ht="15.75" customHeight="1">
      <c r="A856" s="1"/>
      <c r="B856" s="1"/>
      <c r="C856" s="1"/>
    </row>
    <row r="857" spans="1:3" ht="15.75" customHeight="1">
      <c r="A857" s="1"/>
      <c r="B857" s="1"/>
      <c r="C857" s="1"/>
    </row>
    <row r="858" spans="1:3" ht="15.75" customHeight="1">
      <c r="A858" s="1"/>
      <c r="B858" s="1"/>
      <c r="C858" s="1"/>
    </row>
    <row r="859" spans="1:3" ht="15.75" customHeight="1">
      <c r="A859" s="1"/>
      <c r="B859" s="1"/>
      <c r="C859" s="1"/>
    </row>
    <row r="860" spans="1:3" ht="15.75" customHeight="1">
      <c r="A860" s="1"/>
      <c r="B860" s="1"/>
      <c r="C860" s="1"/>
    </row>
    <row r="861" spans="1:3" ht="15.75" customHeight="1">
      <c r="A861" s="1"/>
      <c r="B861" s="1"/>
      <c r="C861" s="1"/>
    </row>
    <row r="862" spans="1:3" ht="15.75" customHeight="1">
      <c r="A862" s="1"/>
      <c r="B862" s="1"/>
      <c r="C862" s="1"/>
    </row>
    <row r="863" spans="1:3" ht="15.75" customHeight="1">
      <c r="A863" s="1"/>
      <c r="B863" s="1"/>
      <c r="C863" s="1"/>
    </row>
    <row r="864" spans="1:3" ht="15.75" customHeight="1">
      <c r="A864" s="1"/>
      <c r="B864" s="1"/>
      <c r="C864" s="1"/>
    </row>
    <row r="865" spans="1:3" ht="15.75" customHeight="1">
      <c r="A865" s="1"/>
      <c r="B865" s="1"/>
      <c r="C865" s="1"/>
    </row>
    <row r="866" spans="1:3" ht="15.75" customHeight="1">
      <c r="A866" s="1"/>
      <c r="B866" s="1"/>
      <c r="C866" s="1"/>
    </row>
    <row r="867" spans="1:3" ht="15.75" customHeight="1">
      <c r="A867" s="1"/>
      <c r="B867" s="1"/>
      <c r="C867" s="1"/>
    </row>
    <row r="868" spans="1:3" ht="15.75" customHeight="1">
      <c r="A868" s="1"/>
      <c r="B868" s="1"/>
      <c r="C868" s="1"/>
    </row>
    <row r="869" spans="1:3" ht="15.75" customHeight="1">
      <c r="A869" s="1"/>
      <c r="B869" s="1"/>
      <c r="C869" s="1"/>
    </row>
    <row r="870" spans="1:3" ht="15.75" customHeight="1">
      <c r="A870" s="1"/>
      <c r="B870" s="1"/>
      <c r="C870" s="1"/>
    </row>
    <row r="871" spans="1:3" ht="15.75" customHeight="1">
      <c r="A871" s="1"/>
      <c r="B871" s="1"/>
      <c r="C871" s="1"/>
    </row>
    <row r="872" spans="1:3" ht="15.75" customHeight="1">
      <c r="A872" s="1"/>
      <c r="B872" s="1"/>
      <c r="C872" s="1"/>
    </row>
    <row r="873" spans="1:3" ht="15.75" customHeight="1">
      <c r="A873" s="1"/>
      <c r="B873" s="1"/>
      <c r="C873" s="1"/>
    </row>
    <row r="874" spans="1:3" ht="15.75" customHeight="1">
      <c r="A874" s="1"/>
      <c r="B874" s="1"/>
      <c r="C874" s="1"/>
    </row>
    <row r="875" spans="1:3" ht="15.75" customHeight="1">
      <c r="A875" s="1"/>
      <c r="B875" s="1"/>
      <c r="C875" s="1"/>
    </row>
    <row r="876" spans="1:3" ht="15.75" customHeight="1">
      <c r="A876" s="1"/>
      <c r="B876" s="1"/>
      <c r="C876" s="1"/>
    </row>
    <row r="877" spans="1:3" ht="15.75" customHeight="1">
      <c r="A877" s="1"/>
      <c r="B877" s="1"/>
      <c r="C877" s="1"/>
    </row>
    <row r="878" spans="1:3" ht="15.75" customHeight="1">
      <c r="A878" s="1"/>
      <c r="B878" s="1"/>
      <c r="C878" s="1"/>
    </row>
    <row r="879" spans="1:3" ht="15.75" customHeight="1">
      <c r="A879" s="1"/>
      <c r="B879" s="1"/>
      <c r="C879" s="1"/>
    </row>
    <row r="880" spans="1:3" ht="15.75" customHeight="1">
      <c r="A880" s="1"/>
      <c r="B880" s="1"/>
      <c r="C880" s="1"/>
    </row>
    <row r="881" spans="1:3" ht="15.75" customHeight="1">
      <c r="A881" s="1"/>
      <c r="B881" s="1"/>
      <c r="C881" s="1"/>
    </row>
    <row r="882" spans="1:3" ht="15.75" customHeight="1">
      <c r="A882" s="1"/>
      <c r="B882" s="1"/>
      <c r="C882" s="1"/>
    </row>
    <row r="883" spans="1:3" ht="15.75" customHeight="1">
      <c r="A883" s="1"/>
      <c r="B883" s="1"/>
      <c r="C883" s="1"/>
    </row>
    <row r="884" spans="1:3" ht="15.75" customHeight="1">
      <c r="A884" s="1"/>
      <c r="B884" s="1"/>
      <c r="C884" s="1"/>
    </row>
    <row r="885" spans="1:3" ht="15.75" customHeight="1">
      <c r="A885" s="1"/>
      <c r="B885" s="1"/>
      <c r="C885" s="1"/>
    </row>
    <row r="886" spans="1:3" ht="15.75" customHeight="1">
      <c r="A886" s="1"/>
      <c r="B886" s="1"/>
      <c r="C886" s="1"/>
    </row>
    <row r="887" spans="1:3" ht="15.75" customHeight="1">
      <c r="A887" s="1"/>
      <c r="B887" s="1"/>
      <c r="C887" s="1"/>
    </row>
    <row r="888" spans="1:3" ht="15.75" customHeight="1">
      <c r="A888" s="1"/>
      <c r="B888" s="1"/>
      <c r="C888" s="1"/>
    </row>
    <row r="889" spans="1:3" ht="15.75" customHeight="1">
      <c r="A889" s="1"/>
      <c r="B889" s="1"/>
      <c r="C889" s="1"/>
    </row>
    <row r="890" spans="1:3" ht="15.75" customHeight="1">
      <c r="A890" s="1"/>
      <c r="B890" s="1"/>
      <c r="C890" s="1"/>
    </row>
    <row r="891" spans="1:3" ht="15.75" customHeight="1">
      <c r="A891" s="1"/>
      <c r="B891" s="1"/>
      <c r="C891" s="1"/>
    </row>
    <row r="892" spans="1:3" ht="15.75" customHeight="1">
      <c r="A892" s="1"/>
      <c r="B892" s="1"/>
      <c r="C892" s="1"/>
    </row>
    <row r="893" spans="1:3" ht="15.75" customHeight="1">
      <c r="A893" s="1"/>
      <c r="B893" s="1"/>
      <c r="C893" s="1"/>
    </row>
    <row r="894" spans="1:3" ht="15.75" customHeight="1">
      <c r="A894" s="1"/>
      <c r="B894" s="1"/>
      <c r="C894" s="1"/>
    </row>
    <row r="895" spans="1:3" ht="15.75" customHeight="1">
      <c r="A895" s="1"/>
      <c r="B895" s="1"/>
      <c r="C895" s="1"/>
    </row>
    <row r="896" spans="1:3" ht="15.75" customHeight="1">
      <c r="A896" s="1"/>
      <c r="B896" s="1"/>
      <c r="C896" s="1"/>
    </row>
    <row r="897" spans="1:3" ht="15.75" customHeight="1">
      <c r="A897" s="1"/>
      <c r="B897" s="1"/>
      <c r="C897" s="1"/>
    </row>
    <row r="898" spans="1:3" ht="15.75" customHeight="1">
      <c r="A898" s="1"/>
      <c r="B898" s="1"/>
      <c r="C898" s="1"/>
    </row>
    <row r="899" spans="1:3" ht="15.75" customHeight="1">
      <c r="A899" s="1"/>
      <c r="B899" s="1"/>
      <c r="C899" s="1"/>
    </row>
    <row r="900" spans="1:3" ht="15.75" customHeight="1">
      <c r="A900" s="1"/>
      <c r="B900" s="1"/>
      <c r="C900" s="1"/>
    </row>
    <row r="901" spans="1:3" ht="15.75" customHeight="1">
      <c r="A901" s="1"/>
      <c r="B901" s="1"/>
      <c r="C901" s="1"/>
    </row>
    <row r="902" spans="1:3" ht="15.75" customHeight="1">
      <c r="A902" s="1"/>
      <c r="B902" s="1"/>
      <c r="C902" s="1"/>
    </row>
    <row r="903" spans="1:3" ht="15.75" customHeight="1">
      <c r="A903" s="1"/>
      <c r="B903" s="1"/>
      <c r="C903" s="1"/>
    </row>
    <row r="904" spans="1:3" ht="15.75" customHeight="1">
      <c r="A904" s="1"/>
      <c r="B904" s="1"/>
      <c r="C904" s="1"/>
    </row>
    <row r="905" spans="1:3" ht="15.75" customHeight="1">
      <c r="A905" s="1"/>
      <c r="B905" s="1"/>
      <c r="C905" s="1"/>
    </row>
    <row r="906" spans="1:3" ht="15.75" customHeight="1">
      <c r="A906" s="1"/>
      <c r="B906" s="1"/>
      <c r="C906" s="1"/>
    </row>
    <row r="907" spans="1:3" ht="15.75" customHeight="1">
      <c r="A907" s="1"/>
      <c r="B907" s="1"/>
      <c r="C907" s="1"/>
    </row>
    <row r="908" spans="1:3" ht="15.75" customHeight="1">
      <c r="A908" s="1"/>
      <c r="B908" s="1"/>
      <c r="C908" s="1"/>
    </row>
    <row r="909" spans="1:3" ht="15.75" customHeight="1">
      <c r="A909" s="1"/>
      <c r="B909" s="1"/>
      <c r="C909" s="1"/>
    </row>
    <row r="910" spans="1:3" ht="15.75" customHeight="1">
      <c r="A910" s="1"/>
      <c r="B910" s="1"/>
      <c r="C910" s="1"/>
    </row>
    <row r="911" spans="1:3" ht="15.75" customHeight="1">
      <c r="A911" s="1"/>
      <c r="B911" s="1"/>
      <c r="C911" s="1"/>
    </row>
    <row r="912" spans="1:3" ht="15.75" customHeight="1">
      <c r="A912" s="1"/>
      <c r="B912" s="1"/>
      <c r="C912" s="1"/>
    </row>
    <row r="913" spans="1:3" ht="15.75" customHeight="1">
      <c r="A913" s="1"/>
      <c r="B913" s="1"/>
      <c r="C913" s="1"/>
    </row>
    <row r="914" spans="1:3" ht="15.75" customHeight="1">
      <c r="A914" s="1"/>
      <c r="B914" s="1"/>
      <c r="C914" s="1"/>
    </row>
    <row r="915" spans="1:3" ht="15.75" customHeight="1">
      <c r="A915" s="1"/>
      <c r="B915" s="1"/>
      <c r="C915" s="1"/>
    </row>
    <row r="916" spans="1:3" ht="15.75" customHeight="1">
      <c r="A916" s="1"/>
      <c r="B916" s="1"/>
      <c r="C916" s="1"/>
    </row>
    <row r="917" spans="1:3" ht="15.75" customHeight="1">
      <c r="A917" s="1"/>
      <c r="B917" s="1"/>
      <c r="C917" s="1"/>
    </row>
    <row r="918" spans="1:3" ht="15.75" customHeight="1">
      <c r="A918" s="1"/>
      <c r="B918" s="1"/>
      <c r="C918" s="1"/>
    </row>
    <row r="919" spans="1:3" ht="15.75" customHeight="1">
      <c r="A919" s="1"/>
      <c r="B919" s="1"/>
      <c r="C919" s="1"/>
    </row>
    <row r="920" spans="1:3" ht="15.75" customHeight="1">
      <c r="A920" s="1"/>
      <c r="B920" s="1"/>
      <c r="C920" s="1"/>
    </row>
    <row r="921" spans="1:3" ht="15.75" customHeight="1">
      <c r="A921" s="1"/>
      <c r="B921" s="1"/>
      <c r="C921" s="1"/>
    </row>
    <row r="922" spans="1:3" ht="15.75" customHeight="1">
      <c r="A922" s="1"/>
      <c r="B922" s="1"/>
      <c r="C922" s="1"/>
    </row>
    <row r="923" spans="1:3" ht="15.75" customHeight="1">
      <c r="A923" s="1"/>
      <c r="B923" s="1"/>
      <c r="C923" s="1"/>
    </row>
    <row r="924" spans="1:3" ht="15.75" customHeight="1">
      <c r="A924" s="1"/>
      <c r="B924" s="1"/>
      <c r="C924" s="1"/>
    </row>
    <row r="925" spans="1:3" ht="15.75" customHeight="1">
      <c r="A925" s="1"/>
      <c r="B925" s="1"/>
      <c r="C925" s="1"/>
    </row>
    <row r="926" spans="1:3" ht="15.75" customHeight="1">
      <c r="A926" s="1"/>
      <c r="B926" s="1"/>
      <c r="C926" s="1"/>
    </row>
    <row r="927" spans="1:3" ht="15.75" customHeight="1">
      <c r="A927" s="1"/>
      <c r="B927" s="1"/>
      <c r="C927" s="1"/>
    </row>
    <row r="928" spans="1:3" ht="15.75" customHeight="1">
      <c r="A928" s="1"/>
      <c r="B928" s="1"/>
      <c r="C928" s="1"/>
    </row>
    <row r="929" spans="1:3" ht="15.75" customHeight="1">
      <c r="A929" s="1"/>
      <c r="B929" s="1"/>
      <c r="C929" s="1"/>
    </row>
    <row r="930" spans="1:3" ht="15.75" customHeight="1">
      <c r="A930" s="1"/>
      <c r="B930" s="1"/>
      <c r="C930" s="1"/>
    </row>
    <row r="931" spans="1:3" ht="15.75" customHeight="1">
      <c r="A931" s="1"/>
      <c r="B931" s="1"/>
      <c r="C931" s="1"/>
    </row>
    <row r="932" spans="1:3" ht="15.75" customHeight="1">
      <c r="A932" s="1"/>
      <c r="B932" s="1"/>
      <c r="C932" s="1"/>
    </row>
    <row r="933" spans="1:3" ht="15.75" customHeight="1">
      <c r="A933" s="1"/>
      <c r="B933" s="1"/>
      <c r="C933" s="1"/>
    </row>
    <row r="934" spans="1:3" ht="15.75" customHeight="1">
      <c r="A934" s="1"/>
      <c r="B934" s="1"/>
      <c r="C934" s="1"/>
    </row>
    <row r="935" spans="1:3" ht="15.75" customHeight="1">
      <c r="A935" s="1"/>
      <c r="B935" s="1"/>
      <c r="C935" s="1"/>
    </row>
    <row r="936" spans="1:3" ht="15.75" customHeight="1">
      <c r="A936" s="1"/>
      <c r="B936" s="1"/>
      <c r="C936" s="1"/>
    </row>
    <row r="937" spans="1:3" ht="15.75" customHeight="1">
      <c r="A937" s="1"/>
      <c r="B937" s="1"/>
      <c r="C937" s="1"/>
    </row>
    <row r="938" spans="1:3" ht="15.75" customHeight="1">
      <c r="A938" s="1"/>
      <c r="B938" s="1"/>
      <c r="C938" s="1"/>
    </row>
    <row r="939" spans="1:3" ht="15.75" customHeight="1">
      <c r="A939" s="1"/>
      <c r="B939" s="1"/>
      <c r="C939" s="1"/>
    </row>
    <row r="940" spans="1:3" ht="15.75" customHeight="1">
      <c r="A940" s="1"/>
      <c r="B940" s="1"/>
      <c r="C940" s="1"/>
    </row>
    <row r="941" spans="1:3" ht="15.75" customHeight="1">
      <c r="A941" s="1"/>
      <c r="B941" s="1"/>
      <c r="C941" s="1"/>
    </row>
    <row r="942" spans="1:3" ht="15.75" customHeight="1">
      <c r="A942" s="1"/>
      <c r="B942" s="1"/>
      <c r="C942" s="1"/>
    </row>
    <row r="943" spans="1:3" ht="15.75" customHeight="1">
      <c r="A943" s="1"/>
      <c r="B943" s="1"/>
      <c r="C943" s="1"/>
    </row>
    <row r="944" spans="1:3" ht="15.75" customHeight="1">
      <c r="A944" s="1"/>
      <c r="B944" s="1"/>
      <c r="C944" s="1"/>
    </row>
    <row r="945" spans="1:3" ht="15.75" customHeight="1">
      <c r="A945" s="1"/>
      <c r="B945" s="1"/>
      <c r="C945" s="1"/>
    </row>
    <row r="946" spans="1:3" ht="15.75" customHeight="1">
      <c r="A946" s="1"/>
      <c r="B946" s="1"/>
      <c r="C946" s="1"/>
    </row>
    <row r="947" spans="1:3" ht="15.75" customHeight="1">
      <c r="A947" s="1"/>
      <c r="B947" s="1"/>
      <c r="C947" s="1"/>
    </row>
    <row r="948" spans="1:3" ht="15.75" customHeight="1">
      <c r="A948" s="1"/>
      <c r="B948" s="1"/>
      <c r="C948" s="1"/>
    </row>
    <row r="949" spans="1:3" ht="15.75" customHeight="1">
      <c r="A949" s="1"/>
      <c r="B949" s="1"/>
      <c r="C949" s="1"/>
    </row>
    <row r="950" spans="1:3" ht="15.75" customHeight="1">
      <c r="A950" s="1"/>
      <c r="B950" s="1"/>
      <c r="C950" s="1"/>
    </row>
    <row r="951" spans="1:3" ht="15.75" customHeight="1">
      <c r="A951" s="1"/>
      <c r="B951" s="1"/>
      <c r="C951" s="1"/>
    </row>
    <row r="952" spans="1:3" ht="15.75" customHeight="1">
      <c r="A952" s="1"/>
      <c r="B952" s="1"/>
      <c r="C952" s="1"/>
    </row>
    <row r="953" spans="1:3" ht="15.75" customHeight="1">
      <c r="A953" s="1"/>
      <c r="B953" s="1"/>
      <c r="C953" s="1"/>
    </row>
    <row r="954" spans="1:3" ht="15.75" customHeight="1">
      <c r="A954" s="1"/>
      <c r="B954" s="1"/>
      <c r="C954" s="1"/>
    </row>
    <row r="955" spans="1:3" ht="15.75" customHeight="1">
      <c r="A955" s="1"/>
      <c r="B955" s="1"/>
      <c r="C955" s="1"/>
    </row>
    <row r="956" spans="1:3" ht="15.75" customHeight="1">
      <c r="A956" s="1"/>
      <c r="B956" s="1"/>
      <c r="C956" s="1"/>
    </row>
    <row r="957" spans="1:3" ht="15.75" customHeight="1">
      <c r="A957" s="1"/>
      <c r="B957" s="1"/>
      <c r="C957" s="1"/>
    </row>
    <row r="958" spans="1:3" ht="15.75" customHeight="1">
      <c r="A958" s="1"/>
      <c r="B958" s="1"/>
      <c r="C958" s="1"/>
    </row>
    <row r="959" spans="1:3" ht="15.75" customHeight="1">
      <c r="A959" s="1"/>
      <c r="B959" s="1"/>
      <c r="C959" s="1"/>
    </row>
    <row r="960" spans="1:3" ht="15.75" customHeight="1">
      <c r="A960" s="1"/>
      <c r="B960" s="1"/>
      <c r="C960" s="1"/>
    </row>
    <row r="961" spans="1:3" ht="15.75" customHeight="1">
      <c r="A961" s="1"/>
      <c r="B961" s="1"/>
      <c r="C961" s="1"/>
    </row>
    <row r="962" spans="1:3" ht="15.75" customHeight="1">
      <c r="A962" s="1"/>
      <c r="B962" s="1"/>
      <c r="C962" s="1"/>
    </row>
    <row r="963" spans="1:3" ht="15.75" customHeight="1">
      <c r="A963" s="1"/>
      <c r="B963" s="1"/>
      <c r="C963" s="1"/>
    </row>
    <row r="964" spans="1:3" ht="15.75" customHeight="1">
      <c r="A964" s="1"/>
      <c r="B964" s="1"/>
      <c r="C964" s="1"/>
    </row>
    <row r="965" spans="1:3" ht="15.75" customHeight="1">
      <c r="A965" s="1"/>
      <c r="B965" s="1"/>
      <c r="C965" s="1"/>
    </row>
    <row r="966" spans="1:3" ht="15.75" customHeight="1">
      <c r="A966" s="1"/>
      <c r="B966" s="1"/>
      <c r="C966" s="1"/>
    </row>
    <row r="967" spans="1:3" ht="15.75" customHeight="1">
      <c r="A967" s="1"/>
      <c r="B967" s="1"/>
      <c r="C967" s="1"/>
    </row>
    <row r="968" spans="1:3" ht="15.75" customHeight="1">
      <c r="A968" s="1"/>
      <c r="B968" s="1"/>
      <c r="C968" s="1"/>
    </row>
    <row r="969" spans="1:3" ht="15.75" customHeight="1">
      <c r="A969" s="1"/>
      <c r="B969" s="1"/>
      <c r="C969" s="1"/>
    </row>
    <row r="970" spans="1:3" ht="15.75" customHeight="1">
      <c r="A970" s="1"/>
      <c r="B970" s="1"/>
      <c r="C970" s="1"/>
    </row>
    <row r="971" spans="1:3" ht="15.75" customHeight="1">
      <c r="A971" s="1"/>
      <c r="B971" s="1"/>
      <c r="C971" s="1"/>
    </row>
    <row r="972" spans="1:3" ht="15.75" customHeight="1">
      <c r="A972" s="1"/>
      <c r="B972" s="1"/>
      <c r="C972" s="1"/>
    </row>
    <row r="973" spans="1:3" ht="15.75" customHeight="1">
      <c r="A973" s="1"/>
      <c r="B973" s="1"/>
      <c r="C973" s="1"/>
    </row>
    <row r="974" spans="1:3" ht="15.75" customHeight="1">
      <c r="A974" s="1"/>
      <c r="B974" s="1"/>
      <c r="C974" s="1"/>
    </row>
    <row r="975" spans="1:3" ht="15.75" customHeight="1">
      <c r="A975" s="1"/>
      <c r="B975" s="1"/>
      <c r="C975" s="1"/>
    </row>
    <row r="976" spans="1:3" ht="15.75" customHeight="1">
      <c r="A976" s="1"/>
      <c r="B976" s="1"/>
      <c r="C976" s="1"/>
    </row>
    <row r="977" spans="1:3" ht="15.75" customHeight="1">
      <c r="A977" s="1"/>
      <c r="B977" s="1"/>
      <c r="C977" s="1"/>
    </row>
    <row r="978" spans="1:3" ht="15.75" customHeight="1">
      <c r="A978" s="1"/>
      <c r="B978" s="1"/>
      <c r="C978" s="1"/>
    </row>
    <row r="979" spans="1:3" ht="15.75" customHeight="1">
      <c r="A979" s="1"/>
      <c r="B979" s="1"/>
      <c r="C979" s="1"/>
    </row>
    <row r="980" spans="1:3" ht="15.75" customHeight="1">
      <c r="A980" s="1"/>
      <c r="B980" s="1"/>
      <c r="C980" s="1"/>
    </row>
    <row r="981" spans="1:3" ht="15.75" customHeight="1">
      <c r="A981" s="1"/>
      <c r="B981" s="1"/>
      <c r="C981" s="1"/>
    </row>
    <row r="982" spans="1:3" ht="15.75" customHeight="1">
      <c r="A982" s="1"/>
      <c r="B982" s="1"/>
      <c r="C982" s="1"/>
    </row>
    <row r="983" spans="1:3" ht="15.75" customHeight="1">
      <c r="A983" s="1"/>
      <c r="B983" s="1"/>
      <c r="C983" s="1"/>
    </row>
    <row r="984" spans="1:3" ht="15.75" customHeight="1">
      <c r="A984" s="1"/>
      <c r="B984" s="1"/>
      <c r="C984" s="1"/>
    </row>
    <row r="985" spans="1:3" ht="15.75" customHeight="1">
      <c r="A985" s="1"/>
      <c r="B985" s="1"/>
      <c r="C985" s="1"/>
    </row>
    <row r="986" spans="1:3" ht="15.75" customHeight="1">
      <c r="A986" s="1"/>
      <c r="B986" s="1"/>
      <c r="C986" s="1"/>
    </row>
    <row r="987" spans="1:3" ht="15.75" customHeight="1">
      <c r="A987" s="1"/>
      <c r="B987" s="1"/>
      <c r="C987" s="1"/>
    </row>
    <row r="988" spans="1:3" ht="15.75" customHeight="1">
      <c r="A988" s="1"/>
      <c r="B988" s="1"/>
      <c r="C988" s="1"/>
    </row>
    <row r="989" spans="1:3" ht="15.75" customHeight="1">
      <c r="A989" s="1"/>
      <c r="B989" s="1"/>
      <c r="C989" s="1"/>
    </row>
    <row r="990" spans="1:3" ht="15.75" customHeight="1">
      <c r="A990" s="1"/>
      <c r="B990" s="1"/>
      <c r="C990" s="1"/>
    </row>
    <row r="991" spans="1:3" ht="15.75" customHeight="1">
      <c r="A991" s="1"/>
      <c r="B991" s="1"/>
      <c r="C991" s="1"/>
    </row>
    <row r="992" spans="1:3" ht="15.75" customHeight="1">
      <c r="A992" s="1"/>
      <c r="B992" s="1"/>
      <c r="C992" s="1"/>
    </row>
    <row r="993" spans="1:3" ht="15.75" customHeight="1">
      <c r="A993" s="1"/>
      <c r="B993" s="1"/>
      <c r="C993" s="1"/>
    </row>
    <row r="994" spans="1:3" ht="15.75" customHeight="1">
      <c r="A994" s="1"/>
      <c r="B994" s="1"/>
      <c r="C994" s="1"/>
    </row>
    <row r="995" spans="1:3" ht="15.75" customHeight="1">
      <c r="A995" s="1"/>
      <c r="B995" s="1"/>
      <c r="C995" s="1"/>
    </row>
    <row r="996" spans="1:3" ht="15.75" customHeight="1">
      <c r="A996" s="1"/>
      <c r="B996" s="1"/>
      <c r="C996" s="1"/>
    </row>
    <row r="997" spans="1:3" ht="15.75" customHeight="1">
      <c r="A997" s="1"/>
      <c r="B997" s="1"/>
      <c r="C997" s="1"/>
    </row>
    <row r="998" spans="1:3" ht="15.75" customHeight="1">
      <c r="A998" s="1"/>
      <c r="B998" s="1"/>
      <c r="C998" s="1"/>
    </row>
    <row r="999" spans="1:3" ht="15.75" customHeight="1">
      <c r="A999" s="1"/>
      <c r="B999" s="1"/>
      <c r="C999" s="1"/>
    </row>
    <row r="1000" spans="1:3" ht="15.75" customHeight="1">
      <c r="A1000" s="1"/>
      <c r="B1000" s="1"/>
      <c r="C1000" s="1"/>
    </row>
  </sheetData>
  <pageMargins left="0.7" right="0.7" top="0.75" bottom="0.75" header="0" footer="0"/>
  <pageSetup orientation="landscape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6ED9A9261CA1D4B82C4CB14B23616C5" ma:contentTypeVersion="0" ma:contentTypeDescription="Crear nuevo documento." ma:contentTypeScope="" ma:versionID="c194bff648d3d6efca6aff992c914c8a">
  <xsd:schema xmlns:xsd="http://www.w3.org/2001/XMLSchema" xmlns:p="http://schemas.microsoft.com/office/2006/metadata/properties" targetNamespace="http://schemas.microsoft.com/office/2006/metadata/properties" ma:root="true" ma:fieldsID="b004d877ca112f136821ba8115f64728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 ma:readOnly="true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91991BAA-C2C9-4C93-8E15-2BA57F3A28F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CB4FFD6-19C8-41EE-9845-443932FBCA91}">
  <ds:schemaRefs>
    <ds:schemaRef ds:uri="http://purl.org/dc/elements/1.1/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http://purl.org/dc/terms/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A7A92811-FBC8-4B5D-AB48-1AD19DA24D3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406</vt:i4>
      </vt:variant>
    </vt:vector>
  </HeadingPairs>
  <TitlesOfParts>
    <vt:vector size="411" baseType="lpstr">
      <vt:lpstr>SOLICITUD DE CRÉDITO PN</vt:lpstr>
      <vt:lpstr>Hoja1</vt:lpstr>
      <vt:lpstr>Recaudos PN</vt:lpstr>
      <vt:lpstr>Tipo</vt:lpstr>
      <vt:lpstr>Hoja4</vt:lpstr>
      <vt:lpstr>Actividad_Economica</vt:lpstr>
      <vt:lpstr>Actividades_administrativas_y_de_apoyo_de_oficina_y_otras_actividades_de_apoyo_a_las_empresas</vt:lpstr>
      <vt:lpstr>ACTIVIDADES_ARTÍSTICAS_DE_ENTRETENIMIENTO_Y_RECREACIÓN</vt:lpstr>
      <vt:lpstr>Actividades_auxiliares_de_las_actividades_de_servicios_financieros</vt:lpstr>
      <vt:lpstr>Actividades_cinematográficas_de_video_y_producción_de_programas_de_televisión_grabación_de_sonido_y_edición_de_música</vt:lpstr>
      <vt:lpstr>Actividades_creativas_artísticas_y_de_entretenimiento</vt:lpstr>
      <vt:lpstr>Actividades_de_administración_empresarial_actividades_de_consultoría_de_gestión</vt:lpstr>
      <vt:lpstr>Actividades_de_alquiler_y_arrendamiento</vt:lpstr>
      <vt:lpstr>Actividades_de_arquitectura_e_ingeniería_ensayos_y_análisis_técnicos</vt:lpstr>
      <vt:lpstr>Actividades_de_asociaciones</vt:lpstr>
      <vt:lpstr>Actividades_de_atención_de_la_salud_humana</vt:lpstr>
      <vt:lpstr>ACTIVIDADES_DE_ATENCIÓN_DE_LA_SALUD_HUMANA_Y_DE_ASISTENCIA_SOCIAL</vt:lpstr>
      <vt:lpstr>Actividades_de_bibliotecas_archivos_museos_y_otras_actividades_culturales</vt:lpstr>
      <vt:lpstr>Actividades_de_edición</vt:lpstr>
      <vt:lpstr>Actividades_de_impresión_y_de_producción_de_copias_a_partir_de_grabaciones_originales_</vt:lpstr>
      <vt:lpstr>Actividades_de_las_agencias_de_viajes_operadores_turísticos_servicios_de_reserva_y_actividades_relacionadas</vt:lpstr>
      <vt:lpstr>Actividades_de_programación_transmisión_y_o_difusión</vt:lpstr>
      <vt:lpstr>Actividades_de_seguridad_e_investigación_privada</vt:lpstr>
      <vt:lpstr>Actividades_de_servicios_a_edificios_y_paisajismo</vt:lpstr>
      <vt:lpstr>ACTIVIDADES_DE_SERVICIOS_ADMINISTRATIVOS_Y_DE_APOYO_</vt:lpstr>
      <vt:lpstr>Actividades_de_servicios_de_comidas_y_bebidas</vt:lpstr>
      <vt:lpstr>Actividades_de_servicios_de_información</vt:lpstr>
      <vt:lpstr>Actividades_de_servicios_financieros_excepto_las_banca_y_seguros_</vt:lpstr>
      <vt:lpstr>Actividades_deportivas_y_actividades_recreativas_y_de_esparcimiento</vt:lpstr>
      <vt:lpstr>Actividades_especializadas_para_la_construcción_de_edificios_y_obras_de_ingeniería_civil</vt:lpstr>
      <vt:lpstr>ACTIVIDADES_FINANCIERAS</vt:lpstr>
      <vt:lpstr>ACTIVIDADES_INMOBILIARIAS</vt:lpstr>
      <vt:lpstr>Actividades_inmobiliarias1</vt:lpstr>
      <vt:lpstr>Actividades_jurídicas_y_de_contabilidad</vt:lpstr>
      <vt:lpstr>ACTIVIDADES_PROFESIONALES_CIENTÍFICAS_Y_TÉCNICAS</vt:lpstr>
      <vt:lpstr>Actividades_veterinarias</vt:lpstr>
      <vt:lpstr>Agricola_y_afines</vt:lpstr>
      <vt:lpstr>AGRICULTURA_GANADERÍA_CAZA_SILVICULTURA_Y_PESCA</vt:lpstr>
      <vt:lpstr>Agricultura_ganadería_caza_y_actividades_de_servicios_conexas_</vt:lpstr>
      <vt:lpstr>Almacenamiento_y_actividades_complementarias_al_transporte</vt:lpstr>
      <vt:lpstr>Alojamiento</vt:lpstr>
      <vt:lpstr>ALOJAMIENTO_SERVICIOS_DE_COMIDA_Y_OPERADORES_TURISTICOS</vt:lpstr>
      <vt:lpstr>AMAZONAS</vt:lpstr>
      <vt:lpstr>ANZOATEGUI</vt:lpstr>
      <vt:lpstr>APURE</vt:lpstr>
      <vt:lpstr>ARAGUA</vt:lpstr>
      <vt:lpstr>'Recaudos PN'!Área_de_impresión</vt:lpstr>
      <vt:lpstr>'SOLICITUD DE CRÉDITO PN'!Área_de_impresión</vt:lpstr>
      <vt:lpstr>AREA_ECONOMICA</vt:lpstr>
      <vt:lpstr>BARINAS</vt:lpstr>
      <vt:lpstr>BOLIVAR</vt:lpstr>
      <vt:lpstr>CARABOBO</vt:lpstr>
      <vt:lpstr>COJEDES</vt:lpstr>
      <vt:lpstr>Comercio</vt:lpstr>
      <vt:lpstr>COMERCIO_AL_POR_MAYOR_Y_AL_POR_MENOR_REPARACIÓN_DE_VEHÍCULOS_AUTOMOTORES_Y_MOTOCICLETAS</vt:lpstr>
      <vt:lpstr>Comercio_al_por_mayor_y_en_comisión_o_por_contrata_excepto_el_comercio_de_vehículos_automotores_y_motocicletas</vt:lpstr>
      <vt:lpstr>Comercio_al_por_menor_excepto_el_de_vehículos_automotores_y_motocicletas</vt:lpstr>
      <vt:lpstr>Comercio_mantenimiento_y_reparación_de_vehículos_automotores_y_motocicletas_sus_partes_piezas_y_accesorios</vt:lpstr>
      <vt:lpstr>Confección_de_prendas_de_vestir</vt:lpstr>
      <vt:lpstr>Construcción</vt:lpstr>
      <vt:lpstr>CONSTRUCCIÓN_</vt:lpstr>
      <vt:lpstr>Construcción_de_edificios</vt:lpstr>
      <vt:lpstr>Coquización_fabricación_de_productos_de_la_refinación_del_petróleo_y_actividad_de_mezcla_de_combustibles_</vt:lpstr>
      <vt:lpstr>Correo_y_servicios_de_mensajería</vt:lpstr>
      <vt:lpstr>Crecer_Productivo</vt:lpstr>
      <vt:lpstr>Crecer_Servicios</vt:lpstr>
      <vt:lpstr>Curtido_y_recurtido_de_cueros_fabricación_de_calzado_fabricación_de_artículos_de_viaje_maletas_bolsos_de_mano_y_artículos_similares_y_fabricación_de_artículos_de_talabartería_y_guarnicionería_adobo_y_teñido_de_pieles</vt:lpstr>
      <vt:lpstr>CyM_Productivo</vt:lpstr>
      <vt:lpstr>CyM_Servicios</vt:lpstr>
      <vt:lpstr>DELTA_AMACURO</vt:lpstr>
      <vt:lpstr>DEPENDENCIAS_FEDERALES</vt:lpstr>
      <vt:lpstr>Desarrollo_de_sistemas_informáticos_consultoría_informática_y_actividades_relacionadas</vt:lpstr>
      <vt:lpstr>EDUCACIÓN</vt:lpstr>
      <vt:lpstr>Educación1</vt:lpstr>
      <vt:lpstr>Elaboración_de_bebidas</vt:lpstr>
      <vt:lpstr>Elaboración_de_productos_alimenticios</vt:lpstr>
      <vt:lpstr>Elaboración_de_productos_de_tabaco</vt:lpstr>
      <vt:lpstr>Fabricación_de_aparatos_y_equipo_eléctrico</vt:lpstr>
      <vt:lpstr>Fabricación_de_maquinaria_y_equipo_n.c.p.</vt:lpstr>
      <vt:lpstr>Fabricación_de_muebles_colchones_y_somieres</vt:lpstr>
      <vt:lpstr>Fabricación_de_otros_productos_minerales_no_metálicos</vt:lpstr>
      <vt:lpstr>Fabricación_de_otros_tipos_de_equipo_de_transporte</vt:lpstr>
      <vt:lpstr>Fabricación_de_productos_de_caucho_y_de_plástico</vt:lpstr>
      <vt:lpstr>Fabricación_de_productos_elaborados_de_metal_excepto_maquinaria_y_equipo</vt:lpstr>
      <vt:lpstr>Fabricación_de_productos_farmacéuticos_sustancias_químicas_medicinales_y_productos_botánicos_de_uso_farmacéutico</vt:lpstr>
      <vt:lpstr>Fabricación_de_productos_informáticos_electrónicos_y_ópticos</vt:lpstr>
      <vt:lpstr>Fabricación_de_productos_metalúrgicos_básicos</vt:lpstr>
      <vt:lpstr>Fabricación_de_sustancias_y_productos_químicos</vt:lpstr>
      <vt:lpstr>Fabricación_de_vehículos_automotores_remolques_y_semirremolques</vt:lpstr>
      <vt:lpstr>FALCON</vt:lpstr>
      <vt:lpstr>GM206Municipio_Araure</vt:lpstr>
      <vt:lpstr>GUARICO</vt:lpstr>
      <vt:lpstr>Idea</vt:lpstr>
      <vt:lpstr>Idea_</vt:lpstr>
      <vt:lpstr>INDUSTRIAS_MANUFACTURERAS</vt:lpstr>
      <vt:lpstr>INFORMACIÓN_Y_COMUNICACIONES</vt:lpstr>
      <vt:lpstr>Instalación_mantenimiento_y_reparación_especializado_de_maquinaria_y_equipo</vt:lpstr>
      <vt:lpstr>Investigación_científica_y_desarrollo</vt:lpstr>
      <vt:lpstr>La_Guaira</vt:lpstr>
      <vt:lpstr>LARA</vt:lpstr>
      <vt:lpstr>M_Dependencia_Federales</vt:lpstr>
      <vt:lpstr>Madurar_Productivo</vt:lpstr>
      <vt:lpstr>Madurar_Servicios</vt:lpstr>
      <vt:lpstr>Mantenimiento_y_reparación_de_computadores_efectos_personales_y_enseres_domésticos</vt:lpstr>
      <vt:lpstr>Manufactura_o_Producción</vt:lpstr>
      <vt:lpstr>MERIDA</vt:lpstr>
      <vt:lpstr>MIRANDA</vt:lpstr>
      <vt:lpstr>MONAGAS</vt:lpstr>
      <vt:lpstr>Municipio_Acevedo</vt:lpstr>
      <vt:lpstr>Municipio_Achaguas</vt:lpstr>
      <vt:lpstr>Municipio_Agua_Blanca</vt:lpstr>
      <vt:lpstr>Municipio_Alberto_Adriani</vt:lpstr>
      <vt:lpstr>Municipio_Almirante_Padilla</vt:lpstr>
      <vt:lpstr>Municipio_Andrés_Bello_</vt:lpstr>
      <vt:lpstr>Municipio_Andrés_Bello2</vt:lpstr>
      <vt:lpstr>Municipio_Andrés_Bello4</vt:lpstr>
      <vt:lpstr>Municipio_Andrés_Eloy_Blanco</vt:lpstr>
      <vt:lpstr>Municipio_Andrés_Eloy_Blanco2</vt:lpstr>
      <vt:lpstr>Municipio_Andrés_Eloy_Blanco3</vt:lpstr>
      <vt:lpstr>Municipio_Andrés_Mata</vt:lpstr>
      <vt:lpstr>Municipio_Antolín_del_Campo</vt:lpstr>
      <vt:lpstr>Municipio_Antonio_Díaz</vt:lpstr>
      <vt:lpstr>Municipio_Antonio_Rómulo_Costa</vt:lpstr>
      <vt:lpstr>Municipio_Anzoátegui</vt:lpstr>
      <vt:lpstr>Municipio_Arismendi1</vt:lpstr>
      <vt:lpstr>Municipio_Arismendi2</vt:lpstr>
      <vt:lpstr>Municipio_Arístides_Bastidas</vt:lpstr>
      <vt:lpstr>Municipio_Arzobispo_Chacón</vt:lpstr>
      <vt:lpstr>Municipio_Autònomo_Alto_Orinoco</vt:lpstr>
      <vt:lpstr>Municipio_Autònomo_Atabapo</vt:lpstr>
      <vt:lpstr>Municipio_Autònomo_Atures</vt:lpstr>
      <vt:lpstr>Municipio_Autònomo_Manapiare</vt:lpstr>
      <vt:lpstr>Municipio_Ayacucho</vt:lpstr>
      <vt:lpstr>Municipio_Baralt</vt:lpstr>
      <vt:lpstr>Municipio_Barinas</vt:lpstr>
      <vt:lpstr>Municipio_Bejuma</vt:lpstr>
      <vt:lpstr>Municipio_Bermúdez</vt:lpstr>
      <vt:lpstr>Municipio_Biruaca</vt:lpstr>
      <vt:lpstr>Municipio_Boconó</vt:lpstr>
      <vt:lpstr>Municipio_Bolívar</vt:lpstr>
      <vt:lpstr>Municipio_Bolívar_</vt:lpstr>
      <vt:lpstr>Municipio_Bolívar_02</vt:lpstr>
      <vt:lpstr>Municipio_Bolívar4</vt:lpstr>
      <vt:lpstr>Municipio_Bolívar7</vt:lpstr>
      <vt:lpstr>Municipio_Brión</vt:lpstr>
      <vt:lpstr>Municipio_Bruzual</vt:lpstr>
      <vt:lpstr>Municipio_Buroz</vt:lpstr>
      <vt:lpstr>Municipio_Cabimas</vt:lpstr>
      <vt:lpstr>Municipio_Cacique_Manaure</vt:lpstr>
      <vt:lpstr>Municipio_Cajigal</vt:lpstr>
      <vt:lpstr>Municipio_Camaguán</vt:lpstr>
      <vt:lpstr>Municipio_Camatagua</vt:lpstr>
      <vt:lpstr>Municipio_Campo_Elías</vt:lpstr>
      <vt:lpstr>Municipio_Candelaria</vt:lpstr>
      <vt:lpstr>Municipio_Caracciolo_Parra_Olmedo</vt:lpstr>
      <vt:lpstr>Municipio_Carache</vt:lpstr>
      <vt:lpstr>Municipio_Cardenal_Quintero</vt:lpstr>
      <vt:lpstr>Municipio_Cárdenas</vt:lpstr>
      <vt:lpstr>Municipio_Caripe</vt:lpstr>
      <vt:lpstr>Municipio_Carirubana</vt:lpstr>
      <vt:lpstr>Municipio_Carlos_Arvelo</vt:lpstr>
      <vt:lpstr>Municipio_Carrizal</vt:lpstr>
      <vt:lpstr>Municipio_Casacoima</vt:lpstr>
      <vt:lpstr>Municipio_Catatumbo</vt:lpstr>
      <vt:lpstr>Municipio_Cedeño2</vt:lpstr>
      <vt:lpstr>Municipio_Chacao</vt:lpstr>
      <vt:lpstr>Municipio_Cocorote</vt:lpstr>
      <vt:lpstr>Municipio_Colina</vt:lpstr>
      <vt:lpstr>Municipio_Colón</vt:lpstr>
      <vt:lpstr>Municipio_Córdoba</vt:lpstr>
      <vt:lpstr>Municipio_Crespo</vt:lpstr>
      <vt:lpstr>Municipio_Cristóbal_Rojas</vt:lpstr>
      <vt:lpstr>Municipio_Cruz_Paredes</vt:lpstr>
      <vt:lpstr>Municipio_Cruz_Salmerón_Acosta</vt:lpstr>
      <vt:lpstr>Municipio_Dabajuro</vt:lpstr>
      <vt:lpstr>Municipio_Democracia</vt:lpstr>
      <vt:lpstr>Municipio_Díaz</vt:lpstr>
      <vt:lpstr>Municipio_El_Hatillo</vt:lpstr>
      <vt:lpstr>Municipio_Escuque</vt:lpstr>
      <vt:lpstr>Municipio_Esteller</vt:lpstr>
      <vt:lpstr>Municipio_Ezequiel_Zamora</vt:lpstr>
      <vt:lpstr>Municipio_Ezequiel_Zamora2</vt:lpstr>
      <vt:lpstr>Municipio_Falcón2</vt:lpstr>
      <vt:lpstr>Municipio_Federación</vt:lpstr>
      <vt:lpstr>Municipio_Fernández_Feo</vt:lpstr>
      <vt:lpstr>Municipio_Francisco_de_Miranda</vt:lpstr>
      <vt:lpstr>Municipio_Francisco_de_Miranda_</vt:lpstr>
      <vt:lpstr>Municipio_Francisco_de_Miranda2</vt:lpstr>
      <vt:lpstr>Municipio_Francisco_del_Carmen_Carvajal</vt:lpstr>
      <vt:lpstr>Municipio_Francisco_Javier_Pulgar</vt:lpstr>
      <vt:lpstr>Municipio_Francisco_Linares_Alcántara</vt:lpstr>
      <vt:lpstr>Municipio_García_de_Hevia</vt:lpstr>
      <vt:lpstr>Municipio_Girardot</vt:lpstr>
      <vt:lpstr>Municipio_Girardot2</vt:lpstr>
      <vt:lpstr>Municipio_Gran_Sabana</vt:lpstr>
      <vt:lpstr>Municipio_Guaicaipuro</vt:lpstr>
      <vt:lpstr>Municipio_Guanare</vt:lpstr>
      <vt:lpstr>Municipio_Guanarito</vt:lpstr>
      <vt:lpstr>Municipio_Guanta</vt:lpstr>
      <vt:lpstr>Municipio_Guaraque</vt:lpstr>
      <vt:lpstr>Municipio_Guásimos</vt:lpstr>
      <vt:lpstr>Municipio_Heres</vt:lpstr>
      <vt:lpstr>Municipio_Independencia</vt:lpstr>
      <vt:lpstr>Municipio_Independencia_01</vt:lpstr>
      <vt:lpstr>Municipio_Independencia2</vt:lpstr>
      <vt:lpstr>Municipio_Independencia3</vt:lpstr>
      <vt:lpstr>Municipio_Iribarren</vt:lpstr>
      <vt:lpstr>Municipio_Jacura</vt:lpstr>
      <vt:lpstr>Municipio_Jáuregui</vt:lpstr>
      <vt:lpstr>Municipio_Jesús_Enrique_Lossada</vt:lpstr>
      <vt:lpstr>Municipio_Jesús_María_Semprún</vt:lpstr>
      <vt:lpstr>Municipio_Jiménez</vt:lpstr>
      <vt:lpstr>Municipio_José_Antonio_Páez</vt:lpstr>
      <vt:lpstr>Municipio_José_Antonio_Páez_</vt:lpstr>
      <vt:lpstr>Municipio_José_Felipe_Márquez_Cañizales</vt:lpstr>
      <vt:lpstr>Municipio_José_Gregorio_Monagas</vt:lpstr>
      <vt:lpstr>Municipio_José_María_Vargas</vt:lpstr>
      <vt:lpstr>Municipio_José_Tadeo_Monagas</vt:lpstr>
      <vt:lpstr>Municipio_Juan_Antonio_Sotillo</vt:lpstr>
      <vt:lpstr>Municipio_Juan_Vicente_Campo_Elías</vt:lpstr>
      <vt:lpstr>Municipio_Julián_Mellado</vt:lpstr>
      <vt:lpstr>Municipio_Julio_César_Salas</vt:lpstr>
      <vt:lpstr>Municipio_Junín</vt:lpstr>
      <vt:lpstr>Municipio_Justo_Briceño</vt:lpstr>
      <vt:lpstr>Municipio_La_Cañada_de_Urdaneta</vt:lpstr>
      <vt:lpstr>Municipio_La_Ceiba</vt:lpstr>
      <vt:lpstr>Municipio_La_Trinidad</vt:lpstr>
      <vt:lpstr>Municipio_Lagunillas</vt:lpstr>
      <vt:lpstr>Municipio_Lander</vt:lpstr>
      <vt:lpstr>Municipio_Libertad2</vt:lpstr>
      <vt:lpstr>Municipio_Libertador</vt:lpstr>
      <vt:lpstr>Municipio_Libertador3</vt:lpstr>
      <vt:lpstr>Municipio_Libertador4</vt:lpstr>
      <vt:lpstr>Municipio_Libertador5</vt:lpstr>
      <vt:lpstr>Municipio_Libertador6</vt:lpstr>
      <vt:lpstr>Municipio_Libertador7</vt:lpstr>
      <vt:lpstr>Municipio_Lima_Blanco</vt:lpstr>
      <vt:lpstr>Municipio_Lobatera</vt:lpstr>
      <vt:lpstr>Municipio_Los_Guayos</vt:lpstr>
      <vt:lpstr>Municipio_Los_Salias2</vt:lpstr>
      <vt:lpstr>Municipio_Los_Taques</vt:lpstr>
      <vt:lpstr>Municipio_Machiques_de_Perijá</vt:lpstr>
      <vt:lpstr>Municipio_Manuel_Monge</vt:lpstr>
      <vt:lpstr>Municipio_Mara</vt:lpstr>
      <vt:lpstr>Municipio_Maracaibo</vt:lpstr>
      <vt:lpstr>Municipio_Marcano</vt:lpstr>
      <vt:lpstr>Municipio_Mariño</vt:lpstr>
      <vt:lpstr>Municipio_Mariño_2</vt:lpstr>
      <vt:lpstr>Municipio_Maturín</vt:lpstr>
      <vt:lpstr>Municipio_Mauroa</vt:lpstr>
      <vt:lpstr>Municipio_Mejía</vt:lpstr>
      <vt:lpstr>Municipio_Michelena</vt:lpstr>
      <vt:lpstr>Municipio_Miranda2</vt:lpstr>
      <vt:lpstr>Municipio_Miranda4</vt:lpstr>
      <vt:lpstr>Municipio_Miranda5</vt:lpstr>
      <vt:lpstr>Municipio_Miranda8</vt:lpstr>
      <vt:lpstr>Municipio_Monseñor_Iturriza</vt:lpstr>
      <vt:lpstr>Municipio_Monseñor_José_Vicente_de_Unda</vt:lpstr>
      <vt:lpstr>Municipio_Montalbán</vt:lpstr>
      <vt:lpstr>Municipio_Monte_Carmelo</vt:lpstr>
      <vt:lpstr>Municipio_Montes</vt:lpstr>
      <vt:lpstr>Municipio_Morán</vt:lpstr>
      <vt:lpstr>Municipio_Motatán</vt:lpstr>
      <vt:lpstr>Municipio_Muñoz</vt:lpstr>
      <vt:lpstr>Municipio_Naguanagua</vt:lpstr>
      <vt:lpstr>Municipio_Nirgua</vt:lpstr>
      <vt:lpstr>Municipio_Obispo_Ramos_de_Lora</vt:lpstr>
      <vt:lpstr>Municipio_Obispos</vt:lpstr>
      <vt:lpstr>Municipio_Ocumare_de_La_Costa_de_Oro</vt:lpstr>
      <vt:lpstr>Municipio_Ortiz</vt:lpstr>
      <vt:lpstr>Municipio_Ospino</vt:lpstr>
      <vt:lpstr>Municipio_Padre_Noguera</vt:lpstr>
      <vt:lpstr>Municipio_Padre_Pedro_Chien</vt:lpstr>
      <vt:lpstr>Municipio_Páez2</vt:lpstr>
      <vt:lpstr>Municipio_Páez3</vt:lpstr>
      <vt:lpstr>Municipio_Páez7</vt:lpstr>
      <vt:lpstr>Municipio_Palavecino</vt:lpstr>
      <vt:lpstr>Municipio_Pampán</vt:lpstr>
      <vt:lpstr>Municipio_Pampanito</vt:lpstr>
      <vt:lpstr>Municipio_Panamericano</vt:lpstr>
      <vt:lpstr>Municipio_Pao_de_San_Juan_Bautista</vt:lpstr>
      <vt:lpstr>Municipio_Papelón</vt:lpstr>
      <vt:lpstr>Municipio_Paz_Castillo</vt:lpstr>
      <vt:lpstr>Municipio_Pedernales</vt:lpstr>
      <vt:lpstr>Municipio_Pedraza</vt:lpstr>
      <vt:lpstr>Municipio_Pedro_Gual</vt:lpstr>
      <vt:lpstr>Municipio_Pedro_María_Ureña</vt:lpstr>
      <vt:lpstr>Municipio_Peña</vt:lpstr>
      <vt:lpstr>Municipio_Piar</vt:lpstr>
      <vt:lpstr>Municipio_Piar2</vt:lpstr>
      <vt:lpstr>Municipio_Plaza</vt:lpstr>
      <vt:lpstr>Municipio_Pueblo_Llano</vt:lpstr>
      <vt:lpstr>Municipio_Punceres</vt:lpstr>
      <vt:lpstr>Municipio_Rafael_Rangel</vt:lpstr>
      <vt:lpstr>Municipio_Rafael_Urdaneta</vt:lpstr>
      <vt:lpstr>Municipio_Rangel</vt:lpstr>
      <vt:lpstr>Municipio_Raúl_Leoni</vt:lpstr>
      <vt:lpstr>Municipio_Ribero</vt:lpstr>
      <vt:lpstr>Municipio_Ricaurte</vt:lpstr>
      <vt:lpstr>Municipio_Rivas_Dávila</vt:lpstr>
      <vt:lpstr>Municipio_Rojas</vt:lpstr>
      <vt:lpstr>Municipio_Rómulo_Gallegos</vt:lpstr>
      <vt:lpstr>Municipio_Rómulo_Gallegos2</vt:lpstr>
      <vt:lpstr>Municipio_Rosario_de_Perijá</vt:lpstr>
      <vt:lpstr>Municipio_Roscio</vt:lpstr>
      <vt:lpstr>Municipio_Samuel_Darío_Maldonado</vt:lpstr>
      <vt:lpstr>Municipio_San_Carlos</vt:lpstr>
      <vt:lpstr>Municipio_San_Casimiro</vt:lpstr>
      <vt:lpstr>Municipio_San_Cristóbal</vt:lpstr>
      <vt:lpstr>Municipio_San_Diego</vt:lpstr>
      <vt:lpstr>Municipio_San_Felipe</vt:lpstr>
      <vt:lpstr>Municipio_San_Fernando</vt:lpstr>
      <vt:lpstr>Municipio_San_Francisco</vt:lpstr>
      <vt:lpstr>Municipio_San_Francisco2</vt:lpstr>
      <vt:lpstr>Municipio_San_Genaro_de_Boconoito</vt:lpstr>
      <vt:lpstr>Municipio_San_José_de_Guanipa</vt:lpstr>
      <vt:lpstr>Municipio_San_Judas_Tadeo</vt:lpstr>
      <vt:lpstr>Municipio_San_Rafael_de_Carvajal</vt:lpstr>
      <vt:lpstr>Municipio_San_Rafael_de_Onoto</vt:lpstr>
      <vt:lpstr>Municipio_Santa_Bárbara</vt:lpstr>
      <vt:lpstr>Municipio_Santa_Rita</vt:lpstr>
      <vt:lpstr>Municipio_Santa_Rosalía</vt:lpstr>
      <vt:lpstr>Municipio_Santiago_Mariño</vt:lpstr>
      <vt:lpstr>Municipio_Santos_Marquina</vt:lpstr>
      <vt:lpstr>Municipio_Santos_Michelena</vt:lpstr>
      <vt:lpstr>Municipio_Seboruco</vt:lpstr>
      <vt:lpstr>Municipio_Sifontes</vt:lpstr>
      <vt:lpstr>Municipio_Silva</vt:lpstr>
      <vt:lpstr>Municipio_Simón_Bolívar</vt:lpstr>
      <vt:lpstr>Municipio_Simón_Bolívar2</vt:lpstr>
      <vt:lpstr>Municipio_Simón_Bolívar7</vt:lpstr>
      <vt:lpstr>Municipio_Simón_Planas</vt:lpstr>
      <vt:lpstr>Municipio_Simón_Rodríguez</vt:lpstr>
      <vt:lpstr>Municipio_Simón_Rodríguez_</vt:lpstr>
      <vt:lpstr>Municipio_Sir_Arthur_Mc_Gregor</vt:lpstr>
      <vt:lpstr>Municipio_Sosa</vt:lpstr>
      <vt:lpstr>Municipio_Sotillo</vt:lpstr>
      <vt:lpstr>Municipio_Sucre</vt:lpstr>
      <vt:lpstr>Municipio_Sucre_01</vt:lpstr>
      <vt:lpstr>Municipio_Sucre_2</vt:lpstr>
      <vt:lpstr>Municipio_Sucre2</vt:lpstr>
      <vt:lpstr>Municipio_Sucre3</vt:lpstr>
      <vt:lpstr>Municipio_Sucre4</vt:lpstr>
      <vt:lpstr>Municipio_Sucre5</vt:lpstr>
      <vt:lpstr>Municipio_Sucre6</vt:lpstr>
      <vt:lpstr>Municipio_Sucre7</vt:lpstr>
      <vt:lpstr>Municipio_Sucre8</vt:lpstr>
      <vt:lpstr>Municipio_Sucre9</vt:lpstr>
      <vt:lpstr>Municipio_Torbes</vt:lpstr>
      <vt:lpstr>Municipio_Torres</vt:lpstr>
      <vt:lpstr>Municipio_Tovar</vt:lpstr>
      <vt:lpstr>Municipio_Tovar1</vt:lpstr>
      <vt:lpstr>Municipio_Trujillo</vt:lpstr>
      <vt:lpstr>Municipio_Tubores</vt:lpstr>
      <vt:lpstr>Municipio_Tucupita</vt:lpstr>
      <vt:lpstr>Municipio_Tulio_Febres_Cordero</vt:lpstr>
      <vt:lpstr>Municipio_Turén</vt:lpstr>
      <vt:lpstr>Municipio_Turistico_Diego_Bautista_Urbaneja</vt:lpstr>
      <vt:lpstr>Municipio_Unión</vt:lpstr>
      <vt:lpstr>Municipio_Urachiche</vt:lpstr>
      <vt:lpstr>Municipio_Uracoa</vt:lpstr>
      <vt:lpstr>Municipio_Urdaneta</vt:lpstr>
      <vt:lpstr>Municipio_Urdaneta2</vt:lpstr>
      <vt:lpstr>Municipio_Urdaneta3</vt:lpstr>
      <vt:lpstr>Municipio_Urdaneta8</vt:lpstr>
      <vt:lpstr>Municipio_Uribante</vt:lpstr>
      <vt:lpstr>Municipio_Urumaco</vt:lpstr>
      <vt:lpstr>Municipio_Valdez</vt:lpstr>
      <vt:lpstr>Municipio_Valera</vt:lpstr>
      <vt:lpstr>Municipio_Valmore_Rodríguez</vt:lpstr>
      <vt:lpstr>Municipio_Vargas</vt:lpstr>
      <vt:lpstr>Municipio_Veroes</vt:lpstr>
      <vt:lpstr>Municipio_Zamora</vt:lpstr>
      <vt:lpstr>Municipio_Zamora2</vt:lpstr>
      <vt:lpstr>Municipio_Zamora3</vt:lpstr>
      <vt:lpstr>Municipio_Zea</vt:lpstr>
      <vt:lpstr>Nacer_Productivo</vt:lpstr>
      <vt:lpstr>Nacer_Servicios</vt:lpstr>
      <vt:lpstr>NUEVA_ESPARTA</vt:lpstr>
      <vt:lpstr>NyC_Productivo</vt:lpstr>
      <vt:lpstr>NyC_Servicios</vt:lpstr>
      <vt:lpstr>Nyp_Productivo</vt:lpstr>
      <vt:lpstr>Nyp_Servicios</vt:lpstr>
      <vt:lpstr>Obras_de_ingeniería_civil</vt:lpstr>
      <vt:lpstr>Operativo</vt:lpstr>
      <vt:lpstr>OTRAS_ACTIVIDADES_DE_SERVICIOS</vt:lpstr>
      <vt:lpstr>Otras_actividades_de_servicios_personales</vt:lpstr>
      <vt:lpstr>Otras_actividades_profesionales_científicas_y_técnicas</vt:lpstr>
      <vt:lpstr>Otras_industrias_manufactureras</vt:lpstr>
      <vt:lpstr>PORTUGUESA</vt:lpstr>
      <vt:lpstr>Producción</vt:lpstr>
      <vt:lpstr>Proteger_Productivo</vt:lpstr>
      <vt:lpstr>Proteger_Servicios</vt:lpstr>
      <vt:lpstr>Publicidad_y_estudios_de_mercado</vt:lpstr>
      <vt:lpstr>PyM_Productivo</vt:lpstr>
      <vt:lpstr>PyM_Servicios</vt:lpstr>
      <vt:lpstr>Servicios</vt:lpstr>
      <vt:lpstr>SUCRE</vt:lpstr>
      <vt:lpstr>TACHIRA</vt:lpstr>
      <vt:lpstr>Telecomunicaciones</vt:lpstr>
      <vt:lpstr>'SOLICITUD DE CRÉDITO PN'!Títulos_a_imprimir</vt:lpstr>
      <vt:lpstr>Transporte</vt:lpstr>
      <vt:lpstr>Transporte_acuático</vt:lpstr>
      <vt:lpstr>Transporte_aéreo</vt:lpstr>
      <vt:lpstr>Transporte_terrestre_transporte_por_tuberías</vt:lpstr>
      <vt:lpstr>TRANSPORTE_Y_ALMACENAMIENTO</vt:lpstr>
      <vt:lpstr>TRUJILLO</vt:lpstr>
      <vt:lpstr>Turismo</vt:lpstr>
      <vt:lpstr>Ventas_aprox</vt:lpstr>
      <vt:lpstr>YARACUY</vt:lpstr>
      <vt:lpstr>ZULIA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ismael navarro</dc:creator>
  <cp:lastModifiedBy>Eduardo A. Blanco F</cp:lastModifiedBy>
  <cp:lastPrinted>2025-01-31T15:34:27Z</cp:lastPrinted>
  <dcterms:created xsi:type="dcterms:W3CDTF">2022-04-26T02:46:55Z</dcterms:created>
  <dcterms:modified xsi:type="dcterms:W3CDTF">2025-01-31T16:00:08Z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0x01010026ED9A9261CA1D4B82C4CB14B23616C5</vt:lpwstr>
  </property>
</Properties>
</file>